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1455" windowWidth="19425" windowHeight="822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<sst xmlns="http://schemas.openxmlformats.org/spreadsheetml/2006/main" count="373" uniqueCount="260">
  <si>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</si>
  <si>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</si>
  <si>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</si>
  <si>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</si>
  <si>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</si>
  <si>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</si>
  <si>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</si>
  <si>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</si>
  <si>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</si>
  <si>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</si>
  <si>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</si>
  <si>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</si>
  <si>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</si>
  <si>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</si>
  <si>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</si>
  <si>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</si>
  <si>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</si>
  <si>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</si>
  <si>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</si>
  <si>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</si>
  <si>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</si>
  <si>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</si>
  <si>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</si>
  <si>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</si>
  <si>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</si>
  <si>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</si>
  <si>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</si>
  <si>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</si>
  <si>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</si>
  <si>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</si>
  <si>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</si>
  <si>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</si>
  <si>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</si>
  <si>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</si>
  <si>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</si>
  <si>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</si>
  <si>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</si>
  <si>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</si>
  <si>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</si>
  <si>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</si>
  <si>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</si>
  <si>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</si>
  <si>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</si>
  <si>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</si>
  <si>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</si>
  <si>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</si>
  <si>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</si>
  <si>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</si>
  <si>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</si>
  <si>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</si>
  <si>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</si>
  <si>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</si>
  <si>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</si>
  <si>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</si>
  <si>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</si>
  <si>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</si>
  <si>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</si>
  <si>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</si>
  <si>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</si>
  <si>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</si>
  <si>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</si>
  <si>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</si>
  <si>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</si>
  <si>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</si>
  <si>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</si>
  <si>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</si>
  <si>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</si>
  <si>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</si>
  <si>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</si>
  <si>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</si>
  <si>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</si>
  <si>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</si>
  <si>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</si>
  <si>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</si>
  <si>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</si>
  <si>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</si>
  <si>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</si>
  <si>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</si>
  <si>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</si>
  <si>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</si>
  <si>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</si>
  <si>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</si>
  <si>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</si>
  <si>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</si>
  <si>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</si>
  <si>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</si>
  <si>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</si>
  <si>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</si>
  <si>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</si>
  <si>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</si>
  <si>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</si>
  <si>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</si>
  <si>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</si>
  <si>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</si>
  <si>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</si>
  <si>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</si>
  <si>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</si>
  <si>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</si>
  <si>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</si>
  <si>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</si>
  <si>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</si>
  <si>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</si>
  <si>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</si>
  <si>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</si>
  <si>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</si>
  <si>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</si>
  <si>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</si>
  <si>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</si>
  <si>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</si>
  <si>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</si>
  <si>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</si>
  <si>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</si>
  <si>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</si>
  <si>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</si>
  <si>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</si>
  <si>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</si>
  <si>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</si>
  <si>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</si>
  <si>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</si>
  <si>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</si>
  <si>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</si>
  <si>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</si>
  <si>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</si>
  <si>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</si>
  <si>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</si>
  <si>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</si>
  <si>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</si>
  <si>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</si>
  <si>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</si>
  <si>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</si>
  <si>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</si>
  <si>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</si>
  <si>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</si>
  <si>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</si>
  <si>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</si>
  <si>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</si>
  <si>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</si>
  <si>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</si>
  <si>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</si>
  <si>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</si>
  <si>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</si>
  <si>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</si>
  <si>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</si>
  <si>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</si>
  <si>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</si>
  <si>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</si>
  <si>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</si>
  <si>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</si>
  <si>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</si>
  <si>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</si>
  <si>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</si>
  <si>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</si>
  <si>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</si>
  <si>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</si>
  <si>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</si>
  <si>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</si>
  <si>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</si>
  <si>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</si>
  <si>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</si>
  <si>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</si>
  <si>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</si>
  <si>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</si>
  <si>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</si>
  <si>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</si>
  <si>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</si>
  <si>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</si>
  <si>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</si>
  <si>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</si>
  <si>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</si>
  <si>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</si>
  <si>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</si>
  <si>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</si>
  <si>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</si>
  <si>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</si>
  <si>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</si>
  <si>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</si>
  <si>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</si>
  <si>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</si>
  <si>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</si>
  <si>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</si>
  <si>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</si>
  <si>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</si>
  <si>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</si>
  <si>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</si>
  <si>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</si>
  <si>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</si>
  <si>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</si>
  <si>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</si>
  <si>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</si>
  <si>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</si>
  <si>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</si>
  <si>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</si>
  <si>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</si>
  <si>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</si>
  <si>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</si>
  <si>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</si>
  <si>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</si>
  <si>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</si>
  <si>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</si>
  <si>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</si>
  <si>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</si>
  <si>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</si>
  <si>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</si>
  <si>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</si>
  <si>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</si>
  <si>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</si>
  <si>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</si>
  <si>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</si>
  <si>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</si>
  <si>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</si>
  <si>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</si>
  <si>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</si>
  <si>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</si>
  <si>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</si>
  <si>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</si>
  <si>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</si>
  <si>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</si>
  <si>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</si>
  <si>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</si>
  <si>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</si>
  <si>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</si>
  <si>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</si>
  <si>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</si>
  <si>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</si>
  <si>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</si>
  <si>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</si>
  <si>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</si>
  <si>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</si>
  <si>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</si>
  <si>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</si>
  <si>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</si>
  <si>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</si>
  <si>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</si>
  <si>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январь-март 2015 года</t>
  </si>
  <si>
    <t xml:space="preserve"> 2014 год</t>
  </si>
  <si>
    <r>
      <t>Темп роста  января-марта 2014 года к январю-марту 2013 года, %</t>
    </r>
    <r>
      <rPr>
        <vertAlign val="superscript"/>
        <sz val="18"/>
        <rFont val="Times New Roman Cyr"/>
        <family val="0"/>
      </rPr>
      <t>1</t>
    </r>
  </si>
  <si>
    <t>январь-март 2014 года</t>
  </si>
  <si>
    <r>
      <t>Темп роста  января-марта 2016 года к январю-марту 2015 году, %</t>
    </r>
    <r>
      <rPr>
        <vertAlign val="superscript"/>
        <sz val="18"/>
        <rFont val="Times New Roman Cyr"/>
        <family val="0"/>
      </rPr>
      <t>1</t>
    </r>
  </si>
  <si>
    <t>январь-март 2016 года</t>
  </si>
  <si>
    <r>
      <t>Темп роста 2015 года к 2014 году, %</t>
    </r>
    <r>
      <rPr>
        <vertAlign val="superscript"/>
        <sz val="18"/>
        <rFont val="Times New Roman Cyr"/>
        <family val="0"/>
      </rPr>
      <t>1</t>
    </r>
  </si>
  <si>
    <t xml:space="preserve"> 2015 год</t>
  </si>
  <si>
    <r>
      <t>Темп роста  января-марта 2015 года к январю-марту 2014 года, %</t>
    </r>
    <r>
      <rPr>
        <vertAlign val="superscript"/>
        <sz val="18"/>
        <rFont val="Times New Roman Cyr"/>
        <family val="0"/>
      </rPr>
      <t>1</t>
    </r>
  </si>
  <si>
    <r>
      <t>Темп роста 2014 года к   2013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</si>
  <si>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>социально-экономического развития МО городской округ город Югорск за январь-март 2016 года</t>
  </si>
  <si>
    <t>-</t>
  </si>
  <si>
    <t>Количество транспортных средств в собственности граждан, зарегистрированных в установленном порядке, состоящих на учете **</t>
  </si>
  <si>
    <t>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</si>
  <si>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в 5,2 р.</t>
  </si>
  <si>
    <t>в 2,2 р.</t>
  </si>
  <si>
    <t>в 11 р.</t>
  </si>
  <si>
    <t>в 2,8 р.</t>
  </si>
  <si>
    <t>в 54,8 р.</t>
  </si>
  <si>
    <t>в 5,0 р.</t>
  </si>
  <si>
    <t>* Информация предоставлена по состоянию на 01.01.2016.</t>
  </si>
  <si>
    <t>Прибыль прибыльных предприятий*</t>
  </si>
  <si>
    <t>Кредиторская задолженность*</t>
  </si>
  <si>
    <t>Дебиторская задолженность*</t>
  </si>
  <si>
    <t>в 2,1 р.</t>
  </si>
  <si>
    <t>в 2,7 р.</t>
  </si>
  <si>
    <t>в 4,6 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</si>
</sst>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#,##0.0"/>
    <numFmt numFmtId="175" formatCode="0.0000000"/>
  </numFmts>
  <fonts count="5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 applyProtection="1">
      <alignment horizontal="left" vertical="center" wrapText="1" indent="1"/>
      <protection/>
    </xf>
    <xf numFmtId="0" fontId="17" fillId="32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9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69" fontId="9" fillId="33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69" fontId="20" fillId="0" borderId="12" xfId="0" applyNumberFormat="1" applyFont="1" applyBorder="1" applyAlignment="1">
      <alignment horizontal="center" vertical="center" wrapText="1"/>
    </xf>
    <xf numFmtId="169" fontId="20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169" fontId="20" fillId="0" borderId="13" xfId="0" applyNumberFormat="1" applyFont="1" applyBorder="1" applyAlignment="1">
      <alignment horizontal="center" vertical="center" wrapText="1"/>
    </xf>
    <xf numFmtId="169" fontId="20" fillId="34" borderId="13" xfId="0" applyNumberFormat="1" applyFont="1" applyFill="1" applyBorder="1" applyAlignment="1">
      <alignment horizontal="center" vertical="center"/>
    </xf>
    <xf numFmtId="169" fontId="20" fillId="0" borderId="13" xfId="0" applyNumberFormat="1" applyFont="1" applyBorder="1" applyAlignment="1">
      <alignment horizontal="center" vertical="center"/>
    </xf>
    <xf numFmtId="169" fontId="20" fillId="35" borderId="13" xfId="0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69" fontId="20" fillId="0" borderId="10" xfId="0" applyNumberFormat="1" applyFont="1" applyBorder="1" applyAlignment="1">
      <alignment horizontal="center" wrapText="1"/>
    </xf>
    <xf numFmtId="169" fontId="20" fillId="0" borderId="10" xfId="0" applyNumberFormat="1" applyFont="1" applyBorder="1" applyAlignment="1">
      <alignment horizontal="center"/>
    </xf>
    <xf numFmtId="169" fontId="20" fillId="0" borderId="10" xfId="0" applyNumberFormat="1" applyFont="1" applyBorder="1" applyAlignment="1" quotePrefix="1">
      <alignment horizontal="center"/>
    </xf>
    <xf numFmtId="1" fontId="2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69" fontId="20" fillId="0" borderId="10" xfId="0" applyNumberFormat="1" applyFont="1" applyBorder="1" applyAlignment="1" quotePrefix="1">
      <alignment horizontal="center" vertical="center"/>
    </xf>
    <xf numFmtId="170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zoomScale="60" zoomScaleNormal="60" zoomScaleSheetLayoutView="50" zoomScalePageLayoutView="50" workbookViewId="0" topLeftCell="A1">
      <pane ySplit="5" topLeftCell="A6" activePane="bottomLeft" state="frozen"/>
      <selection pane="topLeft" activeCell="A1" sqref="A1"/>
      <selection pane="bottomLeft" activeCell="H97" sqref="H97:L97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4" width="18.25390625" style="1" customWidth="1"/>
    <col min="15" max="15" width="20.125" style="1" customWidth="1"/>
    <col min="16" max="16384" width="9.125" style="1" customWidth="1"/>
  </cols>
  <sheetData>
    <row r="1" spans="2:15" s="3" customFormat="1" ht="20.25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6"/>
      <c r="O1" s="36"/>
    </row>
    <row r="2" spans="1:15" s="3" customFormat="1" ht="20.25" customHeight="1">
      <c r="A2" s="97" t="s">
        <v>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3" customFormat="1" ht="20.25">
      <c r="A3" s="99" t="s">
        <v>243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6.5" customHeight="1">
      <c r="A5" s="12" t="s">
        <v>103</v>
      </c>
      <c r="B5" s="13" t="s">
        <v>0</v>
      </c>
      <c r="C5" s="13" t="s">
        <v>78</v>
      </c>
      <c r="D5" s="14" t="s">
        <v>85</v>
      </c>
      <c r="E5" s="14" t="s">
        <v>229</v>
      </c>
      <c r="F5" s="14" t="s">
        <v>236</v>
      </c>
      <c r="G5" s="14" t="s">
        <v>235</v>
      </c>
      <c r="H5" s="14" t="s">
        <v>234</v>
      </c>
      <c r="I5" s="14" t="s">
        <v>242</v>
      </c>
      <c r="J5" s="14" t="s">
        <v>233</v>
      </c>
      <c r="K5" s="14" t="s">
        <v>241</v>
      </c>
      <c r="L5" s="14" t="s">
        <v>240</v>
      </c>
      <c r="M5" s="14" t="s">
        <v>239</v>
      </c>
      <c r="N5" s="14" t="s">
        <v>238</v>
      </c>
      <c r="O5" s="14" t="s">
        <v>237</v>
      </c>
    </row>
    <row r="6" spans="1:15" ht="20.25" customHeight="1">
      <c r="A6" s="15" t="s">
        <v>104</v>
      </c>
      <c r="B6" s="112" t="s">
        <v>68</v>
      </c>
      <c r="C6" s="113"/>
      <c r="D6" s="16"/>
      <c r="E6" s="16"/>
      <c r="F6" s="16"/>
      <c r="G6" s="16"/>
      <c r="H6" s="16"/>
      <c r="I6" s="17"/>
      <c r="J6" s="16"/>
      <c r="K6" s="16"/>
      <c r="L6" s="16"/>
      <c r="M6" s="16"/>
      <c r="N6" s="18"/>
      <c r="O6" s="18"/>
    </row>
    <row r="7" spans="1:15" ht="27.75" customHeight="1">
      <c r="A7" s="19" t="s">
        <v>106</v>
      </c>
      <c r="B7" s="20" t="s">
        <v>224</v>
      </c>
      <c r="C7" s="21" t="s">
        <v>1</v>
      </c>
      <c r="D7" s="16"/>
      <c r="E7" s="16"/>
      <c r="F7" s="80">
        <v>35.9</v>
      </c>
      <c r="G7" s="78">
        <v>101.4</v>
      </c>
      <c r="H7" s="81">
        <v>36.1</v>
      </c>
      <c r="I7" s="82">
        <v>101.7</v>
      </c>
      <c r="J7" s="83">
        <v>36.4</v>
      </c>
      <c r="K7" s="84">
        <f>SUM(J7/F7)*100</f>
        <v>101.39275766016713</v>
      </c>
      <c r="L7" s="81">
        <v>36.5</v>
      </c>
      <c r="M7" s="82">
        <f>SUM(L7/H7)*100</f>
        <v>101.10803324099722</v>
      </c>
      <c r="N7" s="83">
        <v>36.8</v>
      </c>
      <c r="O7" s="84">
        <f>SUM(N7/J7)*100</f>
        <v>101.0989010989011</v>
      </c>
    </row>
    <row r="8" spans="1:15" ht="26.25" customHeight="1">
      <c r="A8" s="19" t="s">
        <v>107</v>
      </c>
      <c r="B8" s="22" t="s">
        <v>230</v>
      </c>
      <c r="C8" s="21" t="s">
        <v>80</v>
      </c>
      <c r="D8" s="16"/>
      <c r="E8" s="16"/>
      <c r="F8" s="80">
        <v>127</v>
      </c>
      <c r="G8" s="78">
        <v>164.9</v>
      </c>
      <c r="H8" s="81">
        <v>321</v>
      </c>
      <c r="I8" s="82">
        <v>91.5</v>
      </c>
      <c r="J8" s="85">
        <v>62</v>
      </c>
      <c r="K8" s="84">
        <f>SUM(J8/F8)*100</f>
        <v>48.818897637795274</v>
      </c>
      <c r="L8" s="81">
        <v>289</v>
      </c>
      <c r="M8" s="82">
        <f aca="true" t="shared" si="0" ref="M8:M18">SUM(L8/H8)*100</f>
        <v>90.03115264797508</v>
      </c>
      <c r="N8" s="85">
        <v>91</v>
      </c>
      <c r="O8" s="84">
        <f aca="true" t="shared" si="1" ref="O8:O18">SUM(N8/J8)*100</f>
        <v>146.7741935483871</v>
      </c>
    </row>
    <row r="9" spans="1:15" ht="24.75" customHeight="1">
      <c r="A9" s="19" t="s">
        <v>108</v>
      </c>
      <c r="B9" s="22" t="s">
        <v>66</v>
      </c>
      <c r="C9" s="21" t="s">
        <v>80</v>
      </c>
      <c r="D9" s="16"/>
      <c r="E9" s="16"/>
      <c r="F9" s="80">
        <v>59</v>
      </c>
      <c r="G9" s="78">
        <v>69.4</v>
      </c>
      <c r="H9" s="81">
        <v>172</v>
      </c>
      <c r="I9" s="82">
        <v>94</v>
      </c>
      <c r="J9" s="85">
        <v>74</v>
      </c>
      <c r="K9" s="84">
        <f>SUM(J9/F9)*100</f>
        <v>125.42372881355932</v>
      </c>
      <c r="L9" s="81">
        <v>123</v>
      </c>
      <c r="M9" s="82">
        <f t="shared" si="0"/>
        <v>71.51162790697676</v>
      </c>
      <c r="N9" s="85">
        <v>70</v>
      </c>
      <c r="O9" s="84">
        <f t="shared" si="1"/>
        <v>94.5945945945946</v>
      </c>
    </row>
    <row r="10" spans="1:15" ht="29.25" customHeight="1">
      <c r="A10" s="15" t="s">
        <v>105</v>
      </c>
      <c r="B10" s="100" t="s">
        <v>69</v>
      </c>
      <c r="C10" s="101"/>
      <c r="D10" s="16"/>
      <c r="E10" s="16"/>
      <c r="F10" s="77"/>
      <c r="G10" s="77"/>
      <c r="H10" s="77"/>
      <c r="I10" s="77"/>
      <c r="J10" s="80"/>
      <c r="K10" s="80"/>
      <c r="L10" s="77"/>
      <c r="M10" s="82"/>
      <c r="N10" s="80"/>
      <c r="O10" s="80"/>
    </row>
    <row r="11" spans="1:15" ht="74.25" customHeight="1">
      <c r="A11" s="19" t="s">
        <v>109</v>
      </c>
      <c r="B11" s="20" t="s">
        <v>53</v>
      </c>
      <c r="C11" s="23" t="s">
        <v>1</v>
      </c>
      <c r="D11" s="16"/>
      <c r="E11" s="16"/>
      <c r="F11" s="86">
        <v>14.9</v>
      </c>
      <c r="G11" s="57">
        <v>92.54658385093167</v>
      </c>
      <c r="H11" s="38">
        <v>15.1</v>
      </c>
      <c r="I11" s="39">
        <v>96.17834394904459</v>
      </c>
      <c r="J11" s="41">
        <v>15.3</v>
      </c>
      <c r="K11" s="87">
        <v>102.68456375838926</v>
      </c>
      <c r="L11" s="38">
        <v>16.1</v>
      </c>
      <c r="M11" s="39">
        <f t="shared" si="0"/>
        <v>106.6225165562914</v>
      </c>
      <c r="N11" s="41">
        <v>16</v>
      </c>
      <c r="O11" s="87">
        <f t="shared" si="1"/>
        <v>104.57516339869282</v>
      </c>
    </row>
    <row r="12" spans="1:15" ht="99" customHeight="1">
      <c r="A12" s="19" t="s">
        <v>110</v>
      </c>
      <c r="B12" s="20" t="s">
        <v>54</v>
      </c>
      <c r="C12" s="23" t="s">
        <v>1</v>
      </c>
      <c r="D12" s="16"/>
      <c r="E12" s="16"/>
      <c r="F12" s="86">
        <v>12.7</v>
      </c>
      <c r="G12" s="57">
        <v>92.7007299270073</v>
      </c>
      <c r="H12" s="38">
        <v>12.9</v>
      </c>
      <c r="I12" s="39">
        <v>95.55555555555556</v>
      </c>
      <c r="J12" s="41">
        <v>13</v>
      </c>
      <c r="K12" s="87">
        <v>102.36220472440945</v>
      </c>
      <c r="L12" s="38">
        <v>13.5</v>
      </c>
      <c r="M12" s="39">
        <f t="shared" si="0"/>
        <v>104.65116279069765</v>
      </c>
      <c r="N12" s="41">
        <v>13.4</v>
      </c>
      <c r="O12" s="87">
        <f t="shared" si="1"/>
        <v>103.0769230769231</v>
      </c>
    </row>
    <row r="13" spans="1:15" ht="95.25" customHeight="1">
      <c r="A13" s="19" t="s">
        <v>111</v>
      </c>
      <c r="B13" s="20" t="s">
        <v>89</v>
      </c>
      <c r="C13" s="23" t="s">
        <v>1</v>
      </c>
      <c r="D13" s="16"/>
      <c r="E13" s="16"/>
      <c r="F13" s="86">
        <v>0.348</v>
      </c>
      <c r="G13" s="57">
        <v>99.7134670487106</v>
      </c>
      <c r="H13" s="38">
        <v>1.443</v>
      </c>
      <c r="I13" s="39">
        <v>101.69133192389006</v>
      </c>
      <c r="J13" s="88">
        <v>0.347</v>
      </c>
      <c r="K13" s="87">
        <v>99.71264367816092</v>
      </c>
      <c r="L13" s="38">
        <v>1.527</v>
      </c>
      <c r="M13" s="39">
        <f t="shared" si="0"/>
        <v>105.82120582120582</v>
      </c>
      <c r="N13" s="88">
        <v>0.39</v>
      </c>
      <c r="O13" s="87">
        <f t="shared" si="1"/>
        <v>112.39193083573488</v>
      </c>
    </row>
    <row r="14" spans="1:15" ht="47.25" customHeight="1">
      <c r="A14" s="19" t="s">
        <v>112</v>
      </c>
      <c r="B14" s="20" t="s">
        <v>88</v>
      </c>
      <c r="C14" s="23" t="s">
        <v>1</v>
      </c>
      <c r="D14" s="16"/>
      <c r="E14" s="16"/>
      <c r="F14" s="86">
        <v>0.202</v>
      </c>
      <c r="G14" s="57">
        <v>84.16666666666669</v>
      </c>
      <c r="H14" s="38">
        <v>0.171</v>
      </c>
      <c r="I14" s="39">
        <v>78.80184331797236</v>
      </c>
      <c r="J14" s="88">
        <v>0.222</v>
      </c>
      <c r="K14" s="87">
        <v>109.90099009900989</v>
      </c>
      <c r="L14" s="38">
        <v>0.241</v>
      </c>
      <c r="M14" s="39">
        <f t="shared" si="0"/>
        <v>140.93567251461988</v>
      </c>
      <c r="N14" s="88">
        <v>0.258</v>
      </c>
      <c r="O14" s="87">
        <f t="shared" si="1"/>
        <v>116.21621621621622</v>
      </c>
    </row>
    <row r="15" spans="1:15" ht="49.5" customHeight="1">
      <c r="A15" s="19" t="s">
        <v>113</v>
      </c>
      <c r="B15" s="20" t="s">
        <v>196</v>
      </c>
      <c r="C15" s="23" t="s">
        <v>7</v>
      </c>
      <c r="D15" s="16"/>
      <c r="E15" s="16" t="s">
        <v>87</v>
      </c>
      <c r="F15" s="86">
        <v>0.78</v>
      </c>
      <c r="G15" s="57"/>
      <c r="H15" s="38">
        <v>0.7</v>
      </c>
      <c r="I15" s="39"/>
      <c r="J15" s="89">
        <v>0.85</v>
      </c>
      <c r="K15" s="87"/>
      <c r="L15" s="38">
        <v>0.9</v>
      </c>
      <c r="M15" s="39"/>
      <c r="N15" s="89">
        <v>0.99</v>
      </c>
      <c r="O15" s="87"/>
    </row>
    <row r="16" spans="1:15" ht="24.75" customHeight="1">
      <c r="A16" s="19" t="s">
        <v>200</v>
      </c>
      <c r="B16" s="20" t="s">
        <v>197</v>
      </c>
      <c r="C16" s="23" t="s">
        <v>49</v>
      </c>
      <c r="D16" s="16"/>
      <c r="E16" s="16"/>
      <c r="F16" s="90">
        <v>175</v>
      </c>
      <c r="G16" s="78">
        <v>253.62318840579712</v>
      </c>
      <c r="H16" s="90">
        <v>808</v>
      </c>
      <c r="I16" s="39">
        <v>117.95620437956205</v>
      </c>
      <c r="J16" s="90">
        <v>121</v>
      </c>
      <c r="K16" s="87">
        <v>69.14285714285714</v>
      </c>
      <c r="L16" s="90">
        <f>SUM(L17:L18)</f>
        <v>636</v>
      </c>
      <c r="M16" s="39">
        <f t="shared" si="0"/>
        <v>78.71287128712872</v>
      </c>
      <c r="N16" s="90">
        <f>SUM(N17:N18)</f>
        <v>103</v>
      </c>
      <c r="O16" s="87">
        <f t="shared" si="1"/>
        <v>85.12396694214877</v>
      </c>
    </row>
    <row r="17" spans="1:15" ht="21.75" customHeight="1">
      <c r="A17" s="19" t="s">
        <v>201</v>
      </c>
      <c r="B17" s="20" t="s">
        <v>198</v>
      </c>
      <c r="C17" s="23"/>
      <c r="D17" s="16"/>
      <c r="E17" s="16"/>
      <c r="F17" s="91">
        <v>58</v>
      </c>
      <c r="G17" s="78">
        <v>148.71794871794873</v>
      </c>
      <c r="H17" s="38">
        <v>273</v>
      </c>
      <c r="I17" s="39">
        <v>121.875</v>
      </c>
      <c r="J17" s="92">
        <v>30</v>
      </c>
      <c r="K17" s="87">
        <v>51.724137931034484</v>
      </c>
      <c r="L17" s="38">
        <v>176</v>
      </c>
      <c r="M17" s="39">
        <f t="shared" si="0"/>
        <v>64.46886446886447</v>
      </c>
      <c r="N17" s="92">
        <v>35</v>
      </c>
      <c r="O17" s="87">
        <f t="shared" si="1"/>
        <v>116.66666666666667</v>
      </c>
    </row>
    <row r="18" spans="1:16" ht="21.75" customHeight="1">
      <c r="A18" s="19" t="s">
        <v>202</v>
      </c>
      <c r="B18" s="20" t="s">
        <v>199</v>
      </c>
      <c r="C18" s="23"/>
      <c r="D18" s="16"/>
      <c r="E18" s="16"/>
      <c r="F18" s="91">
        <v>117</v>
      </c>
      <c r="G18" s="78">
        <v>390</v>
      </c>
      <c r="H18" s="38">
        <v>535</v>
      </c>
      <c r="I18" s="39">
        <v>116.05206073752711</v>
      </c>
      <c r="J18" s="92">
        <v>91</v>
      </c>
      <c r="K18" s="87">
        <v>77.77777777777779</v>
      </c>
      <c r="L18" s="38">
        <v>460</v>
      </c>
      <c r="M18" s="39">
        <f t="shared" si="0"/>
        <v>85.98130841121495</v>
      </c>
      <c r="N18" s="92">
        <v>68</v>
      </c>
      <c r="O18" s="87">
        <f t="shared" si="1"/>
        <v>74.72527472527473</v>
      </c>
      <c r="P18"/>
    </row>
    <row r="19" spans="1:16" ht="92.25" customHeight="1">
      <c r="A19" s="15" t="s">
        <v>114</v>
      </c>
      <c r="B19" s="110" t="s">
        <v>72</v>
      </c>
      <c r="C19" s="111"/>
      <c r="D19" s="16"/>
      <c r="E19" s="16"/>
      <c r="F19" s="38"/>
      <c r="G19" s="38"/>
      <c r="H19" s="38"/>
      <c r="I19" s="38"/>
      <c r="J19" s="38"/>
      <c r="K19" s="39"/>
      <c r="L19" s="38"/>
      <c r="M19" s="39"/>
      <c r="N19" s="40"/>
      <c r="O19" s="41"/>
      <c r="P19"/>
    </row>
    <row r="20" spans="1:16" ht="22.5" customHeight="1">
      <c r="A20" s="19"/>
      <c r="B20" s="22" t="s">
        <v>2</v>
      </c>
      <c r="C20" s="21" t="s">
        <v>3</v>
      </c>
      <c r="D20" s="16"/>
      <c r="E20" s="16" t="s">
        <v>87</v>
      </c>
      <c r="F20" s="38">
        <f>SUM(F24+F26)</f>
        <v>220.5</v>
      </c>
      <c r="G20" s="38">
        <v>70.3</v>
      </c>
      <c r="H20" s="38">
        <f>SUM(H24+H26)</f>
        <v>749.4000000000001</v>
      </c>
      <c r="I20" s="38">
        <v>61.4</v>
      </c>
      <c r="J20" s="39">
        <f>SUM(J24+J26)</f>
        <v>250.39999999999998</v>
      </c>
      <c r="K20" s="39">
        <f>SUM(J20/F20*100)</f>
        <v>113.56009070294783</v>
      </c>
      <c r="L20" s="39">
        <f>SUM(L24+L26)</f>
        <v>1057.2</v>
      </c>
      <c r="M20" s="39">
        <f>SUM(L20/H20*100)</f>
        <v>141.0728582866293</v>
      </c>
      <c r="N20" s="41">
        <f>SUM(N24+N26)</f>
        <v>301.5</v>
      </c>
      <c r="O20" s="41">
        <f>SUM(N20/J20*100)</f>
        <v>120.40734824281152</v>
      </c>
      <c r="P20"/>
    </row>
    <row r="21" spans="1:16" ht="51" customHeight="1">
      <c r="A21" s="19" t="s">
        <v>115</v>
      </c>
      <c r="B21" s="22" t="s">
        <v>56</v>
      </c>
      <c r="C21" s="21" t="s">
        <v>57</v>
      </c>
      <c r="D21" s="16"/>
      <c r="E21" s="16"/>
      <c r="F21" s="38">
        <v>64.6</v>
      </c>
      <c r="G21" s="38"/>
      <c r="H21" s="38">
        <v>57.6</v>
      </c>
      <c r="I21" s="38"/>
      <c r="J21" s="39">
        <f>SUM(K20/1.091)</f>
        <v>104.08807580471846</v>
      </c>
      <c r="K21" s="39"/>
      <c r="L21" s="38">
        <v>126.3</v>
      </c>
      <c r="M21" s="39"/>
      <c r="N21" s="41">
        <f>SUM(O20/1.089)</f>
        <v>110.5668946214982</v>
      </c>
      <c r="O21" s="41"/>
      <c r="P21"/>
    </row>
    <row r="22" spans="1:16" ht="23.25">
      <c r="A22" s="19" t="s">
        <v>116</v>
      </c>
      <c r="B22" s="22" t="s">
        <v>4</v>
      </c>
      <c r="C22" s="21"/>
      <c r="D22" s="16"/>
      <c r="E22" s="16" t="s">
        <v>87</v>
      </c>
      <c r="F22" s="38"/>
      <c r="G22" s="38"/>
      <c r="H22" s="38"/>
      <c r="I22" s="38"/>
      <c r="J22" s="38"/>
      <c r="K22" s="39"/>
      <c r="L22" s="38"/>
      <c r="M22" s="39"/>
      <c r="N22" s="40"/>
      <c r="O22" s="41"/>
      <c r="P22"/>
    </row>
    <row r="23" spans="1:15" ht="48" customHeight="1">
      <c r="A23" s="19" t="s">
        <v>117</v>
      </c>
      <c r="B23" s="22" t="s">
        <v>58</v>
      </c>
      <c r="C23" s="21" t="s">
        <v>57</v>
      </c>
      <c r="D23" s="16"/>
      <c r="E23" s="16" t="s">
        <v>87</v>
      </c>
      <c r="F23" s="38"/>
      <c r="G23" s="38"/>
      <c r="H23" s="38"/>
      <c r="I23" s="38"/>
      <c r="J23" s="38"/>
      <c r="K23" s="39"/>
      <c r="L23" s="38"/>
      <c r="M23" s="39"/>
      <c r="N23" s="40"/>
      <c r="O23" s="41"/>
    </row>
    <row r="24" spans="1:15" ht="23.25">
      <c r="A24" s="19" t="s">
        <v>118</v>
      </c>
      <c r="B24" s="22" t="s">
        <v>5</v>
      </c>
      <c r="C24" s="21" t="s">
        <v>3</v>
      </c>
      <c r="D24" s="16"/>
      <c r="E24" s="16" t="s">
        <v>87</v>
      </c>
      <c r="F24" s="38">
        <v>39.4</v>
      </c>
      <c r="G24" s="38">
        <v>24.3</v>
      </c>
      <c r="H24" s="38">
        <v>295.8</v>
      </c>
      <c r="I24" s="38">
        <v>43.3</v>
      </c>
      <c r="J24" s="39">
        <v>65.3</v>
      </c>
      <c r="K24" s="39">
        <f>SUM(J24/F24*100)</f>
        <v>165.73604060913704</v>
      </c>
      <c r="L24" s="39">
        <v>497.7</v>
      </c>
      <c r="M24" s="39">
        <f>SUM(L24/H24*100)</f>
        <v>168.25557809330627</v>
      </c>
      <c r="N24" s="41">
        <v>85</v>
      </c>
      <c r="O24" s="41">
        <f>SUM(N24/J24*100)</f>
        <v>130.16845329249617</v>
      </c>
    </row>
    <row r="25" spans="1:15" ht="53.25" customHeight="1">
      <c r="A25" s="19" t="s">
        <v>119</v>
      </c>
      <c r="B25" s="22" t="s">
        <v>58</v>
      </c>
      <c r="C25" s="21" t="s">
        <v>57</v>
      </c>
      <c r="D25" s="16"/>
      <c r="E25" s="16" t="s">
        <v>87</v>
      </c>
      <c r="F25" s="38">
        <v>22.3</v>
      </c>
      <c r="G25" s="38"/>
      <c r="H25" s="38">
        <v>39.8</v>
      </c>
      <c r="I25" s="39"/>
      <c r="J25" s="39">
        <f>SUM(K24/1.184)</f>
        <v>139.97976402798736</v>
      </c>
      <c r="K25" s="39"/>
      <c r="L25" s="39">
        <f>SUM(M24/1.184)</f>
        <v>142.10775176799515</v>
      </c>
      <c r="M25" s="39"/>
      <c r="N25" s="41">
        <f>SUM(O24/1.119)</f>
        <v>116.32569552501892</v>
      </c>
      <c r="O25" s="41"/>
    </row>
    <row r="26" spans="1:15" ht="46.5">
      <c r="A26" s="19" t="s">
        <v>120</v>
      </c>
      <c r="B26" s="22" t="s">
        <v>6</v>
      </c>
      <c r="C26" s="21" t="s">
        <v>3</v>
      </c>
      <c r="D26" s="16"/>
      <c r="E26" s="16" t="s">
        <v>87</v>
      </c>
      <c r="F26" s="38">
        <v>181.1</v>
      </c>
      <c r="G26" s="38">
        <v>119.3</v>
      </c>
      <c r="H26" s="38">
        <v>453.6</v>
      </c>
      <c r="I26" s="38">
        <v>84.4</v>
      </c>
      <c r="J26" s="39">
        <v>185.1</v>
      </c>
      <c r="K26" s="39">
        <f>SUM(J26/F26*100)</f>
        <v>102.20872446162342</v>
      </c>
      <c r="L26" s="39">
        <v>559.5</v>
      </c>
      <c r="M26" s="39">
        <f>SUM(L26/H26*100)</f>
        <v>123.34656084656083</v>
      </c>
      <c r="N26" s="41">
        <v>216.5</v>
      </c>
      <c r="O26" s="41">
        <f>SUM(N26/J26*100)</f>
        <v>116.9638033495408</v>
      </c>
    </row>
    <row r="27" spans="1:15" ht="51.75" customHeight="1">
      <c r="A27" s="19" t="s">
        <v>121</v>
      </c>
      <c r="B27" s="22" t="s">
        <v>58</v>
      </c>
      <c r="C27" s="21" t="s">
        <v>57</v>
      </c>
      <c r="D27" s="16"/>
      <c r="E27" s="16" t="s">
        <v>87</v>
      </c>
      <c r="F27" s="38">
        <v>109.8</v>
      </c>
      <c r="G27" s="38"/>
      <c r="H27" s="38">
        <v>80.1</v>
      </c>
      <c r="I27" s="38"/>
      <c r="J27" s="39">
        <f>SUM(K26/1.058)</f>
        <v>96.60559968017336</v>
      </c>
      <c r="K27" s="38"/>
      <c r="L27" s="39">
        <f>SUM(M26/1.058)</f>
        <v>116.5846510837059</v>
      </c>
      <c r="M27" s="38"/>
      <c r="N27" s="41">
        <f>SUM(O26/1.077)</f>
        <v>108.60148871823658</v>
      </c>
      <c r="O27" s="40"/>
    </row>
    <row r="28" spans="1:15" ht="27" customHeight="1">
      <c r="A28" s="15" t="s">
        <v>122</v>
      </c>
      <c r="B28" s="104" t="s">
        <v>8</v>
      </c>
      <c r="C28" s="101"/>
      <c r="D28" s="16"/>
      <c r="E28" s="16"/>
      <c r="F28" s="77"/>
      <c r="G28" s="77"/>
      <c r="H28" s="77"/>
      <c r="I28" s="77"/>
      <c r="J28" s="77"/>
      <c r="K28" s="77"/>
      <c r="L28" s="77"/>
      <c r="M28" s="77"/>
      <c r="N28" s="80"/>
      <c r="O28" s="80"/>
    </row>
    <row r="29" spans="1:15" ht="24" customHeight="1">
      <c r="A29" s="19" t="s">
        <v>123</v>
      </c>
      <c r="B29" s="22" t="s">
        <v>47</v>
      </c>
      <c r="C29" s="21" t="s">
        <v>9</v>
      </c>
      <c r="D29" s="16"/>
      <c r="E29" s="16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29.25" customHeight="1">
      <c r="A30" s="19" t="s">
        <v>124</v>
      </c>
      <c r="B30" s="22" t="s">
        <v>225</v>
      </c>
      <c r="C30" s="21" t="s">
        <v>10</v>
      </c>
      <c r="D30" s="16"/>
      <c r="E30" s="16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25.5" customHeight="1">
      <c r="A31" s="19" t="s">
        <v>125</v>
      </c>
      <c r="B31" s="22" t="s">
        <v>11</v>
      </c>
      <c r="C31" s="21" t="s">
        <v>12</v>
      </c>
      <c r="D31" s="16"/>
      <c r="E31" s="16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27" customHeight="1">
      <c r="A32" s="19" t="s">
        <v>126</v>
      </c>
      <c r="B32" s="22" t="s">
        <v>46</v>
      </c>
      <c r="C32" s="21" t="s">
        <v>13</v>
      </c>
      <c r="D32" s="16"/>
      <c r="E32" s="16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28.5" customHeight="1">
      <c r="A33" s="19" t="s">
        <v>127</v>
      </c>
      <c r="B33" s="22" t="s">
        <v>222</v>
      </c>
      <c r="C33" s="21" t="s">
        <v>13</v>
      </c>
      <c r="D33" s="16"/>
      <c r="E33" s="16"/>
      <c r="F33" s="77">
        <v>1.5</v>
      </c>
      <c r="G33" s="58">
        <v>110</v>
      </c>
      <c r="H33" s="77">
        <v>33.6</v>
      </c>
      <c r="I33" s="77" t="s">
        <v>248</v>
      </c>
      <c r="J33" s="77">
        <v>16.5</v>
      </c>
      <c r="K33" s="77" t="s">
        <v>249</v>
      </c>
      <c r="L33" s="77">
        <v>58.9</v>
      </c>
      <c r="M33" s="77">
        <v>175.3</v>
      </c>
      <c r="N33" s="77">
        <v>13.6</v>
      </c>
      <c r="O33" s="58">
        <f>SUM(N33/J33*100)</f>
        <v>82.42424242424242</v>
      </c>
    </row>
    <row r="34" spans="1:15" ht="27.75" customHeight="1">
      <c r="A34" s="19" t="s">
        <v>128</v>
      </c>
      <c r="B34" s="22" t="s">
        <v>102</v>
      </c>
      <c r="C34" s="21" t="s">
        <v>13</v>
      </c>
      <c r="D34" s="16"/>
      <c r="E34" s="16"/>
      <c r="F34" s="77"/>
      <c r="G34" s="77"/>
      <c r="H34" s="77"/>
      <c r="I34" s="77"/>
      <c r="J34" s="77"/>
      <c r="K34" s="77"/>
      <c r="L34" s="77"/>
      <c r="M34" s="77"/>
      <c r="N34" s="77"/>
      <c r="O34" s="58"/>
    </row>
    <row r="35" spans="1:15" ht="27" customHeight="1">
      <c r="A35" s="19" t="s">
        <v>129</v>
      </c>
      <c r="B35" s="22" t="s">
        <v>14</v>
      </c>
      <c r="C35" s="21" t="s">
        <v>13</v>
      </c>
      <c r="D35" s="16"/>
      <c r="E35" s="16"/>
      <c r="F35" s="77">
        <v>1.1</v>
      </c>
      <c r="G35" s="77">
        <v>70.1</v>
      </c>
      <c r="H35" s="77">
        <v>8.4</v>
      </c>
      <c r="I35" s="77">
        <v>77.8</v>
      </c>
      <c r="J35" s="77">
        <v>3.1</v>
      </c>
      <c r="K35" s="77" t="s">
        <v>250</v>
      </c>
      <c r="L35" s="77">
        <v>14.4</v>
      </c>
      <c r="M35" s="77">
        <v>171.4</v>
      </c>
      <c r="N35" s="77">
        <v>4.3</v>
      </c>
      <c r="O35" s="58">
        <f>SUM(N35/J35*100)</f>
        <v>138.70967741935482</v>
      </c>
    </row>
    <row r="36" spans="1:15" ht="25.5" customHeight="1">
      <c r="A36" s="19" t="s">
        <v>203</v>
      </c>
      <c r="B36" s="22" t="s">
        <v>211</v>
      </c>
      <c r="C36" s="21" t="s">
        <v>30</v>
      </c>
      <c r="D36" s="16"/>
      <c r="E36" s="16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25.5" customHeight="1">
      <c r="A37" s="19" t="s">
        <v>204</v>
      </c>
      <c r="B37" s="22" t="s">
        <v>210</v>
      </c>
      <c r="C37" s="21" t="s">
        <v>30</v>
      </c>
      <c r="D37" s="16"/>
      <c r="E37" s="16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27" customHeight="1">
      <c r="A38" s="19" t="s">
        <v>205</v>
      </c>
      <c r="B38" s="22" t="s">
        <v>212</v>
      </c>
      <c r="C38" s="21" t="s">
        <v>220</v>
      </c>
      <c r="D38" s="16"/>
      <c r="E38" s="16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25.5" customHeight="1">
      <c r="A39" s="19" t="s">
        <v>206</v>
      </c>
      <c r="B39" s="22" t="s">
        <v>214</v>
      </c>
      <c r="C39" s="21" t="s">
        <v>219</v>
      </c>
      <c r="D39" s="16"/>
      <c r="E39" s="16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22.5" customHeight="1">
      <c r="A40" s="19" t="s">
        <v>207</v>
      </c>
      <c r="B40" s="22" t="s">
        <v>213</v>
      </c>
      <c r="C40" s="21" t="s">
        <v>221</v>
      </c>
      <c r="D40" s="16"/>
      <c r="E40" s="16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27" customHeight="1">
      <c r="A41" s="19" t="s">
        <v>208</v>
      </c>
      <c r="B41" s="22" t="s">
        <v>215</v>
      </c>
      <c r="C41" s="21" t="s">
        <v>221</v>
      </c>
      <c r="D41" s="16"/>
      <c r="E41" s="16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25.5" customHeight="1">
      <c r="A42" s="19" t="s">
        <v>209</v>
      </c>
      <c r="B42" s="22" t="s">
        <v>216</v>
      </c>
      <c r="C42" s="21" t="s">
        <v>221</v>
      </c>
      <c r="D42" s="16"/>
      <c r="E42" s="16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49.5" customHeight="1">
      <c r="A43" s="19" t="s">
        <v>223</v>
      </c>
      <c r="B43" s="22" t="s">
        <v>217</v>
      </c>
      <c r="C43" s="21" t="s">
        <v>30</v>
      </c>
      <c r="D43" s="16"/>
      <c r="E43" s="16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24.75" customHeight="1">
      <c r="A44" s="15" t="s">
        <v>130</v>
      </c>
      <c r="B44" s="100" t="s">
        <v>73</v>
      </c>
      <c r="C44" s="101"/>
      <c r="D44" s="16"/>
      <c r="E44" s="16"/>
      <c r="F44" s="77"/>
      <c r="G44" s="77"/>
      <c r="H44" s="77"/>
      <c r="I44" s="77"/>
      <c r="J44" s="77"/>
      <c r="K44" s="77"/>
      <c r="L44" s="77"/>
      <c r="M44" s="77"/>
      <c r="N44" s="80"/>
      <c r="O44" s="80"/>
    </row>
    <row r="45" spans="1:15" ht="28.5" customHeight="1">
      <c r="A45" s="19"/>
      <c r="B45" s="22" t="s">
        <v>2</v>
      </c>
      <c r="C45" s="21" t="s">
        <v>15</v>
      </c>
      <c r="D45" s="16"/>
      <c r="E45" s="16" t="s">
        <v>87</v>
      </c>
      <c r="F45" s="38">
        <v>111.5</v>
      </c>
      <c r="G45" s="38">
        <v>89.3</v>
      </c>
      <c r="H45" s="38">
        <v>2523.2</v>
      </c>
      <c r="I45" s="39">
        <v>118</v>
      </c>
      <c r="J45" s="38">
        <v>72.2</v>
      </c>
      <c r="K45" s="39">
        <f>SUM(J45/F45*100)</f>
        <v>64.75336322869956</v>
      </c>
      <c r="L45" s="38">
        <v>2265.9</v>
      </c>
      <c r="M45" s="39">
        <f>SUM(L45/H45*100)</f>
        <v>89.80263157894738</v>
      </c>
      <c r="N45" s="41">
        <v>66.1</v>
      </c>
      <c r="O45" s="41">
        <f>SUM(N45/J45*100)</f>
        <v>91.55124653739611</v>
      </c>
    </row>
    <row r="46" spans="1:15" ht="23.25" customHeight="1">
      <c r="A46" s="19" t="s">
        <v>131</v>
      </c>
      <c r="B46" s="24" t="s">
        <v>55</v>
      </c>
      <c r="C46" s="25" t="s">
        <v>59</v>
      </c>
      <c r="D46" s="16"/>
      <c r="E46" s="16" t="s">
        <v>87</v>
      </c>
      <c r="F46" s="39">
        <f>SUM(G45/1.034)</f>
        <v>86.36363636363636</v>
      </c>
      <c r="G46" s="38"/>
      <c r="H46" s="39">
        <f>SUM(I45/1.034)</f>
        <v>114.11992263056092</v>
      </c>
      <c r="I46" s="38"/>
      <c r="J46" s="39">
        <f>SUM(K45/1.107)</f>
        <v>58.49445639448921</v>
      </c>
      <c r="K46" s="38"/>
      <c r="L46" s="39">
        <f>SUM(M45/1.107)</f>
        <v>81.12252175153333</v>
      </c>
      <c r="M46" s="38"/>
      <c r="N46" s="41">
        <f>SUM(O45/1.094)</f>
        <v>83.68486886416463</v>
      </c>
      <c r="O46" s="40"/>
    </row>
    <row r="47" spans="1:15" ht="52.5" customHeight="1">
      <c r="A47" s="15" t="s">
        <v>132</v>
      </c>
      <c r="B47" s="104" t="s">
        <v>74</v>
      </c>
      <c r="C47" s="101"/>
      <c r="D47" s="16"/>
      <c r="E47" s="16"/>
      <c r="F47" s="38"/>
      <c r="G47" s="38"/>
      <c r="H47" s="38"/>
      <c r="I47" s="38"/>
      <c r="J47" s="38"/>
      <c r="K47" s="38"/>
      <c r="L47" s="38"/>
      <c r="M47" s="38"/>
      <c r="N47" s="40"/>
      <c r="O47" s="40"/>
    </row>
    <row r="48" spans="1:15" ht="23.25">
      <c r="A48" s="19"/>
      <c r="B48" s="22" t="s">
        <v>2</v>
      </c>
      <c r="C48" s="21" t="s">
        <v>16</v>
      </c>
      <c r="D48" s="16"/>
      <c r="E48" s="16" t="s">
        <v>87</v>
      </c>
      <c r="F48" s="38">
        <v>708.1</v>
      </c>
      <c r="G48" s="38"/>
      <c r="H48" s="38">
        <v>2094.4</v>
      </c>
      <c r="I48" s="38"/>
      <c r="J48" s="39">
        <v>515</v>
      </c>
      <c r="K48" s="39"/>
      <c r="L48" s="38">
        <v>2000.6</v>
      </c>
      <c r="M48" s="39"/>
      <c r="N48" s="40">
        <v>267.2</v>
      </c>
      <c r="O48" s="41"/>
    </row>
    <row r="49" spans="1:15" ht="51" customHeight="1">
      <c r="A49" s="19" t="s">
        <v>133</v>
      </c>
      <c r="B49" s="24" t="s">
        <v>55</v>
      </c>
      <c r="C49" s="25" t="s">
        <v>232</v>
      </c>
      <c r="D49" s="16"/>
      <c r="E49" s="16" t="s">
        <v>87</v>
      </c>
      <c r="F49" s="39">
        <v>141.6</v>
      </c>
      <c r="G49" s="38"/>
      <c r="H49" s="39">
        <v>78.2</v>
      </c>
      <c r="I49" s="38"/>
      <c r="J49" s="39">
        <v>68.8</v>
      </c>
      <c r="K49" s="38"/>
      <c r="L49" s="39">
        <v>90.4</v>
      </c>
      <c r="M49" s="38"/>
      <c r="N49" s="41">
        <v>48.9</v>
      </c>
      <c r="O49" s="40"/>
    </row>
    <row r="50" spans="1:15" ht="24" customHeight="1">
      <c r="A50" s="43" t="s">
        <v>134</v>
      </c>
      <c r="B50" s="102" t="s">
        <v>75</v>
      </c>
      <c r="C50" s="103"/>
      <c r="D50" s="14"/>
      <c r="E50" s="14"/>
      <c r="F50" s="45"/>
      <c r="G50" s="45"/>
      <c r="H50" s="45"/>
      <c r="I50" s="45"/>
      <c r="J50" s="45"/>
      <c r="K50" s="45"/>
      <c r="L50" s="45"/>
      <c r="M50" s="45"/>
      <c r="N50" s="46"/>
      <c r="O50" s="46"/>
    </row>
    <row r="51" spans="1:15" ht="23.25">
      <c r="A51" s="44"/>
      <c r="B51" s="28" t="s">
        <v>2</v>
      </c>
      <c r="C51" s="29" t="s">
        <v>16</v>
      </c>
      <c r="D51" s="14"/>
      <c r="E51" s="14" t="s">
        <v>87</v>
      </c>
      <c r="F51" s="50">
        <v>1197.2</v>
      </c>
      <c r="G51" s="50"/>
      <c r="H51" s="45">
        <v>5295.5</v>
      </c>
      <c r="I51" s="51"/>
      <c r="J51" s="50">
        <v>1960</v>
      </c>
      <c r="K51" s="50"/>
      <c r="L51" s="45">
        <v>8449.14</v>
      </c>
      <c r="M51" s="45"/>
      <c r="N51" s="46">
        <v>2574.22</v>
      </c>
      <c r="O51" s="46"/>
    </row>
    <row r="52" spans="1:15" ht="49.5" customHeight="1">
      <c r="A52" s="44" t="s">
        <v>135</v>
      </c>
      <c r="B52" s="47" t="s">
        <v>55</v>
      </c>
      <c r="C52" s="48" t="s">
        <v>232</v>
      </c>
      <c r="D52" s="14"/>
      <c r="E52" s="14" t="s">
        <v>87</v>
      </c>
      <c r="F52" s="52">
        <v>98</v>
      </c>
      <c r="G52" s="52"/>
      <c r="H52" s="45">
        <v>99.55241437530773</v>
      </c>
      <c r="I52" s="51"/>
      <c r="J52" s="53">
        <v>145.04769715911652</v>
      </c>
      <c r="K52" s="52"/>
      <c r="L52" s="45">
        <v>139.23833279682665</v>
      </c>
      <c r="M52" s="45"/>
      <c r="N52" s="53">
        <v>118.54657920574132</v>
      </c>
      <c r="O52" s="53"/>
    </row>
    <row r="53" spans="1:15" ht="24" customHeight="1">
      <c r="A53" s="43" t="s">
        <v>136</v>
      </c>
      <c r="B53" s="102" t="s">
        <v>76</v>
      </c>
      <c r="C53" s="103"/>
      <c r="D53" s="14"/>
      <c r="E53" s="14"/>
      <c r="F53" s="50"/>
      <c r="G53" s="50"/>
      <c r="H53" s="45"/>
      <c r="I53" s="51"/>
      <c r="J53" s="50"/>
      <c r="K53" s="50"/>
      <c r="L53" s="45"/>
      <c r="M53" s="45"/>
      <c r="N53" s="46"/>
      <c r="O53" s="46"/>
    </row>
    <row r="54" spans="1:15" ht="27" customHeight="1">
      <c r="A54" s="44"/>
      <c r="B54" s="28" t="s">
        <v>2</v>
      </c>
      <c r="C54" s="29" t="s">
        <v>16</v>
      </c>
      <c r="D54" s="14"/>
      <c r="E54" s="14" t="s">
        <v>87</v>
      </c>
      <c r="F54" s="52">
        <v>534.6</v>
      </c>
      <c r="G54" s="52"/>
      <c r="H54" s="45">
        <v>2311.5</v>
      </c>
      <c r="I54" s="51"/>
      <c r="J54" s="52">
        <v>654.4</v>
      </c>
      <c r="K54" s="52"/>
      <c r="L54" s="45">
        <v>2573.2</v>
      </c>
      <c r="M54" s="45"/>
      <c r="N54" s="53">
        <v>698.12826601</v>
      </c>
      <c r="O54" s="53"/>
    </row>
    <row r="55" spans="1:15" ht="48" customHeight="1">
      <c r="A55" s="44" t="s">
        <v>137</v>
      </c>
      <c r="B55" s="47" t="s">
        <v>55</v>
      </c>
      <c r="C55" s="48" t="s">
        <v>232</v>
      </c>
      <c r="D55" s="14"/>
      <c r="E55" s="14" t="s">
        <v>87</v>
      </c>
      <c r="F55" s="52">
        <v>103</v>
      </c>
      <c r="G55" s="52"/>
      <c r="H55" s="45">
        <v>102.1</v>
      </c>
      <c r="I55" s="51"/>
      <c r="J55" s="52">
        <v>100.3</v>
      </c>
      <c r="K55" s="52"/>
      <c r="L55" s="45">
        <v>97.6</v>
      </c>
      <c r="M55" s="45"/>
      <c r="N55" s="53">
        <v>97.22244804400977</v>
      </c>
      <c r="O55" s="53"/>
    </row>
    <row r="56" spans="1:16" ht="55.5" customHeight="1">
      <c r="A56" s="43" t="s">
        <v>138</v>
      </c>
      <c r="B56" s="105" t="s">
        <v>17</v>
      </c>
      <c r="C56" s="106"/>
      <c r="D56" s="14"/>
      <c r="E56" s="14"/>
      <c r="F56" s="93"/>
      <c r="G56" s="93"/>
      <c r="H56" s="93"/>
      <c r="I56" s="93"/>
      <c r="J56" s="93"/>
      <c r="K56" s="93"/>
      <c r="L56" s="93"/>
      <c r="M56" s="93"/>
      <c r="N56" s="94"/>
      <c r="O56" s="94"/>
      <c r="P56" s="49"/>
    </row>
    <row r="57" spans="1:15" ht="47.25" customHeight="1">
      <c r="A57" s="44"/>
      <c r="B57" s="28" t="s">
        <v>2</v>
      </c>
      <c r="C57" s="29" t="s">
        <v>3</v>
      </c>
      <c r="D57" s="14"/>
      <c r="E57" s="14" t="s">
        <v>87</v>
      </c>
      <c r="F57" s="54">
        <v>35.9</v>
      </c>
      <c r="G57" s="54">
        <v>117.32026143790848</v>
      </c>
      <c r="H57" s="54">
        <v>159.9</v>
      </c>
      <c r="I57" s="54">
        <v>110.50449205252247</v>
      </c>
      <c r="J57" s="54">
        <v>40.9</v>
      </c>
      <c r="K57" s="54">
        <f>J57/F57*100</f>
        <v>113.9275766016713</v>
      </c>
      <c r="L57" s="54">
        <v>223.5</v>
      </c>
      <c r="M57" s="54">
        <f>L57/H57*100</f>
        <v>139.7748592870544</v>
      </c>
      <c r="N57" s="55">
        <v>53.9</v>
      </c>
      <c r="O57" s="54">
        <f>N57/J57*100</f>
        <v>131.78484107579462</v>
      </c>
    </row>
    <row r="58" spans="1:15" ht="44.25" customHeight="1">
      <c r="A58" s="44" t="s">
        <v>139</v>
      </c>
      <c r="B58" s="28" t="s">
        <v>86</v>
      </c>
      <c r="C58" s="29" t="s">
        <v>57</v>
      </c>
      <c r="D58" s="14"/>
      <c r="E58" s="14" t="s">
        <v>87</v>
      </c>
      <c r="F58" s="54">
        <v>107.9303233099434</v>
      </c>
      <c r="G58" s="54"/>
      <c r="H58" s="54">
        <v>92.2</v>
      </c>
      <c r="I58" s="54"/>
      <c r="J58" s="54">
        <v>113.9275766016713</v>
      </c>
      <c r="K58" s="54"/>
      <c r="L58" s="54">
        <v>135.70374688063532</v>
      </c>
      <c r="M58" s="54"/>
      <c r="N58" s="54">
        <f>O57/1.03</f>
        <v>127.94644764640253</v>
      </c>
      <c r="O58" s="54"/>
    </row>
    <row r="59" spans="1:15" ht="24" customHeight="1">
      <c r="A59" s="44" t="s">
        <v>140</v>
      </c>
      <c r="B59" s="28" t="s">
        <v>18</v>
      </c>
      <c r="C59" s="29" t="s">
        <v>19</v>
      </c>
      <c r="D59" s="14"/>
      <c r="E59" s="14"/>
      <c r="F59" s="56">
        <v>0.398</v>
      </c>
      <c r="G59" s="54">
        <v>119.51951951951952</v>
      </c>
      <c r="H59" s="56">
        <v>1.669</v>
      </c>
      <c r="I59" s="54">
        <v>106.78182981445939</v>
      </c>
      <c r="J59" s="56">
        <v>0.443</v>
      </c>
      <c r="K59" s="54">
        <f>J59/F59*100</f>
        <v>111.30653266331659</v>
      </c>
      <c r="L59" s="56">
        <v>2.458</v>
      </c>
      <c r="M59" s="54">
        <f>L59/H59*100</f>
        <v>147.27381665668065</v>
      </c>
      <c r="N59" s="55">
        <v>0.606</v>
      </c>
      <c r="O59" s="54">
        <f aca="true" t="shared" si="2" ref="O59:O64">N59/J59*100</f>
        <v>136.7945823927765</v>
      </c>
    </row>
    <row r="60" spans="1:15" ht="27" customHeight="1">
      <c r="A60" s="44" t="s">
        <v>141</v>
      </c>
      <c r="B60" s="28" t="s">
        <v>20</v>
      </c>
      <c r="C60" s="29" t="s">
        <v>19</v>
      </c>
      <c r="D60" s="14"/>
      <c r="E60" s="14"/>
      <c r="F60" s="56">
        <v>0.298</v>
      </c>
      <c r="G60" s="54">
        <v>101.70648464163823</v>
      </c>
      <c r="H60" s="56">
        <v>1.507</v>
      </c>
      <c r="I60" s="54">
        <v>115.74500768049154</v>
      </c>
      <c r="J60" s="56">
        <v>0.392</v>
      </c>
      <c r="K60" s="54">
        <f>J60/F60*100</f>
        <v>131.54362416107384</v>
      </c>
      <c r="L60" s="56">
        <v>1.765</v>
      </c>
      <c r="M60" s="54">
        <f>L60/H60*100</f>
        <v>117.12010617120106</v>
      </c>
      <c r="N60" s="56">
        <v>0.473</v>
      </c>
      <c r="O60" s="54">
        <f t="shared" si="2"/>
        <v>120.66326530612244</v>
      </c>
    </row>
    <row r="61" spans="1:15" ht="25.5" customHeight="1">
      <c r="A61" s="44" t="s">
        <v>142</v>
      </c>
      <c r="B61" s="28" t="s">
        <v>21</v>
      </c>
      <c r="C61" s="29" t="s">
        <v>22</v>
      </c>
      <c r="D61" s="14"/>
      <c r="E61" s="14"/>
      <c r="F61" s="56" t="s">
        <v>244</v>
      </c>
      <c r="G61" s="56" t="s">
        <v>244</v>
      </c>
      <c r="H61" s="56" t="s">
        <v>244</v>
      </c>
      <c r="I61" s="56" t="s">
        <v>244</v>
      </c>
      <c r="J61" s="56" t="s">
        <v>244</v>
      </c>
      <c r="K61" s="56" t="s">
        <v>244</v>
      </c>
      <c r="L61" s="56"/>
      <c r="M61" s="56" t="s">
        <v>244</v>
      </c>
      <c r="N61" s="56" t="s">
        <v>244</v>
      </c>
      <c r="O61" s="56" t="s">
        <v>244</v>
      </c>
    </row>
    <row r="62" spans="1:15" ht="24.75" customHeight="1">
      <c r="A62" s="44" t="s">
        <v>143</v>
      </c>
      <c r="B62" s="28" t="s">
        <v>23</v>
      </c>
      <c r="C62" s="29" t="s">
        <v>19</v>
      </c>
      <c r="D62" s="14"/>
      <c r="E62" s="14"/>
      <c r="F62" s="56" t="s">
        <v>244</v>
      </c>
      <c r="G62" s="56" t="s">
        <v>244</v>
      </c>
      <c r="H62" s="56" t="s">
        <v>244</v>
      </c>
      <c r="I62" s="56" t="s">
        <v>244</v>
      </c>
      <c r="J62" s="56" t="s">
        <v>244</v>
      </c>
      <c r="K62" s="56" t="s">
        <v>244</v>
      </c>
      <c r="L62" s="56"/>
      <c r="M62" s="56" t="s">
        <v>244</v>
      </c>
      <c r="N62" s="56" t="s">
        <v>244</v>
      </c>
      <c r="O62" s="56" t="s">
        <v>244</v>
      </c>
    </row>
    <row r="63" spans="1:15" ht="23.25" customHeight="1">
      <c r="A63" s="44" t="s">
        <v>144</v>
      </c>
      <c r="B63" s="28" t="s">
        <v>24</v>
      </c>
      <c r="C63" s="29" t="s">
        <v>19</v>
      </c>
      <c r="D63" s="14"/>
      <c r="E63" s="14"/>
      <c r="F63" s="56">
        <v>0.0012549999999999998</v>
      </c>
      <c r="G63" s="54">
        <v>41.83333333333333</v>
      </c>
      <c r="H63" s="56">
        <v>0.025</v>
      </c>
      <c r="I63" s="54">
        <v>69.44444444444446</v>
      </c>
      <c r="J63" s="54">
        <v>0</v>
      </c>
      <c r="K63" s="54">
        <f>J63/F63*100</f>
        <v>0</v>
      </c>
      <c r="L63" s="56">
        <v>0</v>
      </c>
      <c r="M63" s="54">
        <f>L63/H63*100</f>
        <v>0</v>
      </c>
      <c r="N63" s="54">
        <v>0</v>
      </c>
      <c r="O63" s="54">
        <v>0</v>
      </c>
    </row>
    <row r="64" spans="1:15" ht="24" customHeight="1">
      <c r="A64" s="44" t="s">
        <v>145</v>
      </c>
      <c r="B64" s="28" t="s">
        <v>25</v>
      </c>
      <c r="C64" s="29" t="s">
        <v>26</v>
      </c>
      <c r="D64" s="14"/>
      <c r="E64" s="14"/>
      <c r="F64" s="56">
        <v>7.787</v>
      </c>
      <c r="G64" s="54">
        <v>97.07055597107953</v>
      </c>
      <c r="H64" s="56">
        <v>9.124</v>
      </c>
      <c r="I64" s="54">
        <v>115.18747632874637</v>
      </c>
      <c r="J64" s="54">
        <v>9.9</v>
      </c>
      <c r="K64" s="54">
        <f>J64/F64*100</f>
        <v>127.13496853730577</v>
      </c>
      <c r="L64" s="56">
        <v>9.697</v>
      </c>
      <c r="M64" s="54">
        <f>L64/H64*100</f>
        <v>106.28014028934676</v>
      </c>
      <c r="N64" s="55">
        <v>10.467</v>
      </c>
      <c r="O64" s="54">
        <f t="shared" si="2"/>
        <v>105.72727272727273</v>
      </c>
    </row>
    <row r="65" spans="1:15" ht="24" customHeight="1">
      <c r="A65" s="15" t="s">
        <v>146</v>
      </c>
      <c r="B65" s="104" t="s">
        <v>67</v>
      </c>
      <c r="C65" s="101"/>
      <c r="D65" s="16"/>
      <c r="E65" s="16"/>
      <c r="F65" s="77"/>
      <c r="G65" s="77"/>
      <c r="H65" s="77"/>
      <c r="I65" s="77"/>
      <c r="J65" s="77"/>
      <c r="K65" s="77"/>
      <c r="L65" s="77"/>
      <c r="M65" s="77"/>
      <c r="N65" s="80"/>
      <c r="O65" s="80"/>
    </row>
    <row r="66" spans="1:15" ht="22.5" customHeight="1">
      <c r="A66" s="19" t="s">
        <v>147</v>
      </c>
      <c r="B66" s="26" t="s">
        <v>61</v>
      </c>
      <c r="C66" s="27" t="s">
        <v>63</v>
      </c>
      <c r="D66" s="16"/>
      <c r="E66" s="16"/>
      <c r="F66" s="77">
        <v>578</v>
      </c>
      <c r="G66" s="77">
        <v>99.4</v>
      </c>
      <c r="H66" s="77">
        <v>2492.2</v>
      </c>
      <c r="I66" s="77">
        <v>97.4</v>
      </c>
      <c r="J66" s="77">
        <v>647.2</v>
      </c>
      <c r="K66" s="58">
        <f>SUM(J66/F66*100)</f>
        <v>111.97231833910035</v>
      </c>
      <c r="L66" s="77">
        <v>3235.5</v>
      </c>
      <c r="M66" s="77">
        <v>129.8</v>
      </c>
      <c r="N66" s="78">
        <v>588.3</v>
      </c>
      <c r="O66" s="78">
        <f>SUM(N66/J66*100)</f>
        <v>90.8992583436341</v>
      </c>
    </row>
    <row r="67" spans="1:15" ht="54" customHeight="1">
      <c r="A67" s="19" t="s">
        <v>148</v>
      </c>
      <c r="B67" s="26" t="s">
        <v>70</v>
      </c>
      <c r="C67" s="27" t="s">
        <v>63</v>
      </c>
      <c r="D67" s="16"/>
      <c r="E67" s="16"/>
      <c r="F67" s="38">
        <v>177</v>
      </c>
      <c r="G67" s="38">
        <v>94.7</v>
      </c>
      <c r="H67" s="38">
        <v>778</v>
      </c>
      <c r="I67" s="38">
        <v>131.2</v>
      </c>
      <c r="J67" s="38">
        <v>203</v>
      </c>
      <c r="K67" s="39">
        <f>SUM(J67/F67*100)</f>
        <v>114.68926553672316</v>
      </c>
      <c r="L67" s="38">
        <v>772</v>
      </c>
      <c r="M67" s="39">
        <v>99.2</v>
      </c>
      <c r="N67" s="40">
        <v>154</v>
      </c>
      <c r="O67" s="41">
        <f>SUM(N67/J67*100)</f>
        <v>75.86206896551724</v>
      </c>
    </row>
    <row r="68" spans="1:15" ht="24.75" customHeight="1">
      <c r="A68" s="44" t="s">
        <v>149</v>
      </c>
      <c r="B68" s="79" t="s">
        <v>62</v>
      </c>
      <c r="C68" s="79" t="s">
        <v>63</v>
      </c>
      <c r="D68" s="14"/>
      <c r="E68" s="14"/>
      <c r="F68" s="93"/>
      <c r="G68" s="93"/>
      <c r="H68" s="93">
        <v>17.8</v>
      </c>
      <c r="I68" s="93">
        <v>101.7</v>
      </c>
      <c r="J68" s="93">
        <v>5.22</v>
      </c>
      <c r="K68" s="93">
        <v>0</v>
      </c>
      <c r="L68" s="93">
        <v>32</v>
      </c>
      <c r="M68" s="93">
        <v>179.8</v>
      </c>
      <c r="N68" s="94">
        <v>6.25</v>
      </c>
      <c r="O68" s="46">
        <f>SUM(N68/J68*100)</f>
        <v>119.73180076628354</v>
      </c>
    </row>
    <row r="69" spans="1:15" ht="23.25">
      <c r="A69" s="43" t="s">
        <v>150</v>
      </c>
      <c r="B69" s="102" t="s">
        <v>27</v>
      </c>
      <c r="C69" s="103"/>
      <c r="D69" s="14"/>
      <c r="E69" s="14"/>
      <c r="F69" s="93"/>
      <c r="G69" s="93"/>
      <c r="H69" s="93"/>
      <c r="I69" s="93"/>
      <c r="J69" s="93"/>
      <c r="K69" s="93"/>
      <c r="L69" s="93"/>
      <c r="M69" s="93"/>
      <c r="N69" s="94"/>
      <c r="O69" s="94"/>
    </row>
    <row r="70" spans="1:15" ht="51" customHeight="1">
      <c r="A70" s="44" t="s">
        <v>151</v>
      </c>
      <c r="B70" s="28" t="s">
        <v>28</v>
      </c>
      <c r="C70" s="29" t="s">
        <v>16</v>
      </c>
      <c r="D70" s="14"/>
      <c r="E70" s="14"/>
      <c r="F70" s="93">
        <v>422.7</v>
      </c>
      <c r="G70" s="93">
        <v>75.1</v>
      </c>
      <c r="H70" s="45">
        <v>3195.8</v>
      </c>
      <c r="I70" s="45">
        <v>84</v>
      </c>
      <c r="J70" s="93">
        <v>502.7</v>
      </c>
      <c r="K70" s="93">
        <v>118.9</v>
      </c>
      <c r="L70" s="93">
        <v>3820.3</v>
      </c>
      <c r="M70" s="45">
        <v>119.5</v>
      </c>
      <c r="N70" s="95">
        <v>610.6</v>
      </c>
      <c r="O70" s="53">
        <f>N70/J70*100</f>
        <v>121.46409389297791</v>
      </c>
    </row>
    <row r="71" spans="1:15" ht="72" customHeight="1">
      <c r="A71" s="44" t="s">
        <v>152</v>
      </c>
      <c r="B71" s="28" t="s">
        <v>64</v>
      </c>
      <c r="C71" s="29" t="s">
        <v>16</v>
      </c>
      <c r="D71" s="14"/>
      <c r="E71" s="14"/>
      <c r="F71" s="93">
        <v>208.6</v>
      </c>
      <c r="G71" s="93">
        <v>70.9</v>
      </c>
      <c r="H71" s="93">
        <v>2156.9</v>
      </c>
      <c r="I71" s="93">
        <v>90.4</v>
      </c>
      <c r="J71" s="93">
        <v>274.1</v>
      </c>
      <c r="K71" s="93">
        <v>131.4</v>
      </c>
      <c r="L71" s="93">
        <v>2806.4</v>
      </c>
      <c r="M71" s="93">
        <v>130.1</v>
      </c>
      <c r="N71" s="95">
        <v>354.2</v>
      </c>
      <c r="O71" s="53">
        <f>N71/J71*100</f>
        <v>129.22291134622398</v>
      </c>
    </row>
    <row r="72" spans="1:15" ht="27" customHeight="1">
      <c r="A72" s="44" t="s">
        <v>153</v>
      </c>
      <c r="B72" s="28" t="s">
        <v>29</v>
      </c>
      <c r="C72" s="29" t="s">
        <v>16</v>
      </c>
      <c r="D72" s="14"/>
      <c r="E72" s="14"/>
      <c r="F72" s="93">
        <v>454.2</v>
      </c>
      <c r="G72" s="93">
        <v>86.2</v>
      </c>
      <c r="H72" s="45">
        <v>3423.2</v>
      </c>
      <c r="I72" s="93">
        <v>83.8</v>
      </c>
      <c r="J72" s="93">
        <v>478.9</v>
      </c>
      <c r="K72" s="93">
        <v>105.4</v>
      </c>
      <c r="L72" s="93">
        <v>3909.3</v>
      </c>
      <c r="M72" s="93">
        <v>114.2</v>
      </c>
      <c r="N72" s="95">
        <v>571.1</v>
      </c>
      <c r="O72" s="53">
        <f>N72/J72*100</f>
        <v>119.25245353936104</v>
      </c>
    </row>
    <row r="73" spans="1:15" ht="30" customHeight="1">
      <c r="A73" s="19" t="s">
        <v>154</v>
      </c>
      <c r="B73" s="22" t="s">
        <v>254</v>
      </c>
      <c r="C73" s="21" t="s">
        <v>16</v>
      </c>
      <c r="D73" s="16"/>
      <c r="E73" s="16"/>
      <c r="F73" s="42">
        <v>3318.6</v>
      </c>
      <c r="G73" s="38" t="s">
        <v>251</v>
      </c>
      <c r="H73" s="38">
        <v>2270.1</v>
      </c>
      <c r="I73" s="38">
        <v>64.9</v>
      </c>
      <c r="J73" s="42">
        <v>3366.5</v>
      </c>
      <c r="K73" s="39">
        <f>SUM(J73/F73*100)</f>
        <v>101.44337973844392</v>
      </c>
      <c r="L73" s="39">
        <v>4952.1</v>
      </c>
      <c r="M73" s="39">
        <f>SUM(L73/H73*100)</f>
        <v>218.14457512884897</v>
      </c>
      <c r="N73" s="39">
        <v>4952.1</v>
      </c>
      <c r="O73" s="41">
        <f>SUM(N73/J73*100)</f>
        <v>147.0993613545225</v>
      </c>
    </row>
    <row r="74" spans="1:15" ht="24" customHeight="1">
      <c r="A74" s="19" t="s">
        <v>155</v>
      </c>
      <c r="B74" s="22" t="s">
        <v>255</v>
      </c>
      <c r="C74" s="21" t="s">
        <v>16</v>
      </c>
      <c r="D74" s="16"/>
      <c r="E74" s="16"/>
      <c r="F74" s="42">
        <v>34319.4</v>
      </c>
      <c r="G74" s="38">
        <v>76.2</v>
      </c>
      <c r="H74" s="38">
        <v>40411.8</v>
      </c>
      <c r="I74" s="38">
        <v>112.3</v>
      </c>
      <c r="J74" s="37">
        <v>35239.2</v>
      </c>
      <c r="K74" s="39">
        <f>SUM(J74/F74*100)</f>
        <v>102.68011678525848</v>
      </c>
      <c r="L74" s="38">
        <v>63934.9</v>
      </c>
      <c r="M74" s="39">
        <f>SUM(L74/H74*100)</f>
        <v>158.20849355881202</v>
      </c>
      <c r="N74" s="38">
        <v>63934.9</v>
      </c>
      <c r="O74" s="41">
        <f>SUM(N74/J74*100)</f>
        <v>181.4311902653863</v>
      </c>
    </row>
    <row r="75" spans="1:15" ht="26.25" customHeight="1">
      <c r="A75" s="19" t="s">
        <v>156</v>
      </c>
      <c r="B75" s="22" t="s">
        <v>101</v>
      </c>
      <c r="C75" s="21" t="s">
        <v>16</v>
      </c>
      <c r="D75" s="16"/>
      <c r="E75" s="16"/>
      <c r="F75" s="42">
        <v>415.2</v>
      </c>
      <c r="G75" s="38">
        <v>13.5</v>
      </c>
      <c r="H75" s="38">
        <v>3290.3</v>
      </c>
      <c r="I75" s="38" t="s">
        <v>252</v>
      </c>
      <c r="J75" s="38">
        <v>888.7</v>
      </c>
      <c r="K75" s="39" t="s">
        <v>257</v>
      </c>
      <c r="L75" s="38">
        <v>2369.6</v>
      </c>
      <c r="M75" s="39">
        <f>SUM(L75/H75*100)</f>
        <v>72.01774914141566</v>
      </c>
      <c r="N75" s="38">
        <v>2369.6</v>
      </c>
      <c r="O75" s="41" t="s">
        <v>258</v>
      </c>
    </row>
    <row r="76" spans="1:15" ht="27" customHeight="1">
      <c r="A76" s="19" t="s">
        <v>157</v>
      </c>
      <c r="B76" s="22" t="s">
        <v>256</v>
      </c>
      <c r="C76" s="21" t="s">
        <v>16</v>
      </c>
      <c r="D76" s="16"/>
      <c r="E76" s="16"/>
      <c r="F76" s="42">
        <v>48834.7</v>
      </c>
      <c r="G76" s="38">
        <v>92.9</v>
      </c>
      <c r="H76" s="38">
        <v>47961.5</v>
      </c>
      <c r="I76" s="39">
        <v>109</v>
      </c>
      <c r="J76" s="37">
        <v>48195.3</v>
      </c>
      <c r="K76" s="39">
        <f>SUM(J76/F76*100)</f>
        <v>98.69068510710622</v>
      </c>
      <c r="L76" s="38">
        <v>44947.7</v>
      </c>
      <c r="M76" s="39">
        <f>SUM(L76/H76*100)</f>
        <v>93.71620987667191</v>
      </c>
      <c r="N76" s="38">
        <v>44947.7</v>
      </c>
      <c r="O76" s="41">
        <f>SUM(N76/J76*100)</f>
        <v>93.26158359840066</v>
      </c>
    </row>
    <row r="77" spans="1:15" ht="28.5" customHeight="1">
      <c r="A77" s="19" t="s">
        <v>158</v>
      </c>
      <c r="B77" s="22" t="s">
        <v>101</v>
      </c>
      <c r="C77" s="21" t="s">
        <v>16</v>
      </c>
      <c r="D77" s="16"/>
      <c r="E77" s="16"/>
      <c r="F77" s="37">
        <v>16742</v>
      </c>
      <c r="G77" s="38">
        <v>91.2</v>
      </c>
      <c r="H77" s="38">
        <v>18483.6</v>
      </c>
      <c r="I77" s="38">
        <v>154.1</v>
      </c>
      <c r="J77" s="37">
        <v>583.5</v>
      </c>
      <c r="K77" s="39">
        <f>SUM(J77/F77*100)</f>
        <v>3.4852466849838724</v>
      </c>
      <c r="L77" s="38">
        <v>2683.3</v>
      </c>
      <c r="M77" s="39">
        <f>SUM(L77/H77*100)</f>
        <v>14.517193620290422</v>
      </c>
      <c r="N77" s="38">
        <v>2683.3</v>
      </c>
      <c r="O77" s="41" t="s">
        <v>259</v>
      </c>
    </row>
    <row r="78" spans="1:15" ht="21.75" customHeight="1">
      <c r="A78" s="15" t="s">
        <v>159</v>
      </c>
      <c r="B78" s="100" t="s">
        <v>231</v>
      </c>
      <c r="C78" s="101"/>
      <c r="D78" s="16"/>
      <c r="E78" s="16"/>
      <c r="F78" s="77"/>
      <c r="G78" s="77"/>
      <c r="H78" s="77"/>
      <c r="I78" s="77"/>
      <c r="J78" s="77"/>
      <c r="K78" s="77"/>
      <c r="L78" s="77"/>
      <c r="M78" s="77"/>
      <c r="N78" s="80"/>
      <c r="O78" s="80"/>
    </row>
    <row r="79" spans="1:15" ht="25.5" customHeight="1">
      <c r="A79" s="19" t="s">
        <v>160</v>
      </c>
      <c r="B79" s="22" t="s">
        <v>48</v>
      </c>
      <c r="C79" s="21" t="s">
        <v>30</v>
      </c>
      <c r="D79" s="16"/>
      <c r="E79" s="16"/>
      <c r="F79" s="38">
        <v>2.1</v>
      </c>
      <c r="G79" s="38">
        <v>77.8</v>
      </c>
      <c r="H79" s="38">
        <v>37.4</v>
      </c>
      <c r="I79" s="38">
        <v>90.8</v>
      </c>
      <c r="J79" s="39">
        <v>10.9</v>
      </c>
      <c r="K79" s="38" t="s">
        <v>247</v>
      </c>
      <c r="L79" s="38">
        <v>42.3</v>
      </c>
      <c r="M79" s="39">
        <v>113.1</v>
      </c>
      <c r="N79" s="41">
        <v>9.5</v>
      </c>
      <c r="O79" s="41">
        <f>SUM(N79/J79*100)</f>
        <v>87.1559633027523</v>
      </c>
    </row>
    <row r="80" spans="1:15" ht="25.5" customHeight="1">
      <c r="A80" s="19" t="s">
        <v>161</v>
      </c>
      <c r="B80" s="22" t="s">
        <v>31</v>
      </c>
      <c r="C80" s="21" t="s">
        <v>32</v>
      </c>
      <c r="D80" s="16"/>
      <c r="E80" s="16"/>
      <c r="F80" s="38"/>
      <c r="G80" s="38"/>
      <c r="H80" s="38"/>
      <c r="I80" s="38"/>
      <c r="J80" s="38"/>
      <c r="K80" s="38"/>
      <c r="L80" s="38"/>
      <c r="M80" s="38"/>
      <c r="N80" s="40"/>
      <c r="O80" s="40"/>
    </row>
    <row r="81" spans="1:15" ht="21.75" customHeight="1">
      <c r="A81" s="19" t="s">
        <v>162</v>
      </c>
      <c r="B81" s="22" t="s">
        <v>33</v>
      </c>
      <c r="C81" s="21" t="s">
        <v>34</v>
      </c>
      <c r="D81" s="16"/>
      <c r="E81" s="16"/>
      <c r="F81" s="38"/>
      <c r="G81" s="38"/>
      <c r="H81" s="38"/>
      <c r="I81" s="38"/>
      <c r="J81" s="38"/>
      <c r="K81" s="38"/>
      <c r="L81" s="38">
        <v>300</v>
      </c>
      <c r="M81" s="38"/>
      <c r="N81" s="40"/>
      <c r="O81" s="40"/>
    </row>
    <row r="82" spans="1:15" ht="23.25" customHeight="1">
      <c r="A82" s="19" t="s">
        <v>163</v>
      </c>
      <c r="B82" s="22" t="s">
        <v>35</v>
      </c>
      <c r="C82" s="21" t="s">
        <v>36</v>
      </c>
      <c r="D82" s="16"/>
      <c r="E82" s="16"/>
      <c r="F82" s="77"/>
      <c r="G82" s="77"/>
      <c r="H82" s="77"/>
      <c r="I82" s="77"/>
      <c r="J82" s="77"/>
      <c r="K82" s="77"/>
      <c r="L82" s="77"/>
      <c r="M82" s="77"/>
      <c r="N82" s="80"/>
      <c r="O82" s="80"/>
    </row>
    <row r="83" spans="1:15" ht="27" customHeight="1">
      <c r="A83" s="19" t="s">
        <v>164</v>
      </c>
      <c r="B83" s="22" t="s">
        <v>37</v>
      </c>
      <c r="C83" s="21" t="s">
        <v>38</v>
      </c>
      <c r="D83" s="16"/>
      <c r="E83" s="16"/>
      <c r="F83" s="77"/>
      <c r="G83" s="77"/>
      <c r="H83" s="77"/>
      <c r="I83" s="77"/>
      <c r="J83" s="77"/>
      <c r="K83" s="77"/>
      <c r="L83" s="77"/>
      <c r="M83" s="77"/>
      <c r="N83" s="80"/>
      <c r="O83" s="80"/>
    </row>
    <row r="84" spans="1:15" ht="24.75" customHeight="1">
      <c r="A84" s="15" t="s">
        <v>165</v>
      </c>
      <c r="B84" s="100" t="s">
        <v>71</v>
      </c>
      <c r="C84" s="101"/>
      <c r="D84" s="16"/>
      <c r="E84" s="16"/>
      <c r="F84" s="77"/>
      <c r="G84" s="77"/>
      <c r="H84" s="77"/>
      <c r="I84" s="77"/>
      <c r="J84" s="77"/>
      <c r="K84" s="77"/>
      <c r="L84" s="77"/>
      <c r="M84" s="77"/>
      <c r="N84" s="80"/>
      <c r="O84" s="80"/>
    </row>
    <row r="85" spans="1:15" ht="59.25" customHeight="1">
      <c r="A85" s="19" t="s">
        <v>166</v>
      </c>
      <c r="B85" s="28" t="s">
        <v>81</v>
      </c>
      <c r="C85" s="21" t="s">
        <v>49</v>
      </c>
      <c r="D85" s="16"/>
      <c r="E85" s="16"/>
      <c r="F85" s="77">
        <v>9</v>
      </c>
      <c r="G85" s="77">
        <v>112.5</v>
      </c>
      <c r="H85" s="77">
        <v>10</v>
      </c>
      <c r="I85" s="58">
        <v>125</v>
      </c>
      <c r="J85" s="77">
        <v>10</v>
      </c>
      <c r="K85" s="58">
        <v>111.1</v>
      </c>
      <c r="L85" s="77">
        <v>10</v>
      </c>
      <c r="M85" s="58">
        <v>100</v>
      </c>
      <c r="N85" s="59">
        <v>10</v>
      </c>
      <c r="O85" s="57">
        <v>100</v>
      </c>
    </row>
    <row r="86" spans="1:15" ht="45.75" customHeight="1">
      <c r="A86" s="19" t="s">
        <v>167</v>
      </c>
      <c r="B86" s="30" t="s">
        <v>82</v>
      </c>
      <c r="C86" s="21" t="s">
        <v>49</v>
      </c>
      <c r="D86" s="16"/>
      <c r="E86" s="16"/>
      <c r="F86" s="77">
        <v>5</v>
      </c>
      <c r="G86" s="58">
        <v>100</v>
      </c>
      <c r="H86" s="77">
        <v>5</v>
      </c>
      <c r="I86" s="58">
        <v>100</v>
      </c>
      <c r="J86" s="77">
        <v>5</v>
      </c>
      <c r="K86" s="58">
        <v>100</v>
      </c>
      <c r="L86" s="77">
        <v>5</v>
      </c>
      <c r="M86" s="58">
        <v>100</v>
      </c>
      <c r="N86" s="59">
        <v>5</v>
      </c>
      <c r="O86" s="57">
        <v>100</v>
      </c>
    </row>
    <row r="87" spans="1:15" ht="52.5" customHeight="1">
      <c r="A87" s="19" t="s">
        <v>168</v>
      </c>
      <c r="B87" s="31" t="s">
        <v>84</v>
      </c>
      <c r="C87" s="21" t="s">
        <v>49</v>
      </c>
      <c r="D87" s="16"/>
      <c r="E87" s="16"/>
      <c r="F87" s="77">
        <v>4</v>
      </c>
      <c r="G87" s="77">
        <v>100</v>
      </c>
      <c r="H87" s="77">
        <v>4</v>
      </c>
      <c r="I87" s="77">
        <v>100</v>
      </c>
      <c r="J87" s="77">
        <v>4</v>
      </c>
      <c r="K87" s="58">
        <v>100</v>
      </c>
      <c r="L87" s="77">
        <v>4</v>
      </c>
      <c r="M87" s="58">
        <v>100</v>
      </c>
      <c r="N87" s="59">
        <v>4</v>
      </c>
      <c r="O87" s="57">
        <v>100</v>
      </c>
    </row>
    <row r="88" spans="1:15" ht="51" customHeight="1">
      <c r="A88" s="19" t="s">
        <v>169</v>
      </c>
      <c r="B88" s="32" t="s">
        <v>83</v>
      </c>
      <c r="C88" s="21" t="s">
        <v>49</v>
      </c>
      <c r="D88" s="16"/>
      <c r="E88" s="16"/>
      <c r="F88" s="77">
        <v>4</v>
      </c>
      <c r="G88" s="58">
        <v>113.3</v>
      </c>
      <c r="H88" s="77">
        <v>5</v>
      </c>
      <c r="I88" s="77">
        <v>166.7</v>
      </c>
      <c r="J88" s="77">
        <v>5</v>
      </c>
      <c r="K88" s="58">
        <v>125</v>
      </c>
      <c r="L88" s="77">
        <v>5</v>
      </c>
      <c r="M88" s="58">
        <v>100</v>
      </c>
      <c r="N88" s="59">
        <v>5</v>
      </c>
      <c r="O88" s="57">
        <v>100</v>
      </c>
    </row>
    <row r="89" spans="1:15" ht="54" customHeight="1">
      <c r="A89" s="19" t="s">
        <v>170</v>
      </c>
      <c r="B89" s="31" t="s">
        <v>84</v>
      </c>
      <c r="C89" s="21" t="s">
        <v>49</v>
      </c>
      <c r="D89" s="16"/>
      <c r="E89" s="16"/>
      <c r="F89" s="77">
        <v>3</v>
      </c>
      <c r="G89" s="58">
        <v>100</v>
      </c>
      <c r="H89" s="77">
        <v>4</v>
      </c>
      <c r="I89" s="77">
        <v>133.3</v>
      </c>
      <c r="J89" s="77">
        <v>4</v>
      </c>
      <c r="K89" s="58">
        <v>133.3</v>
      </c>
      <c r="L89" s="77">
        <v>4</v>
      </c>
      <c r="M89" s="58">
        <v>100</v>
      </c>
      <c r="N89" s="59">
        <v>4</v>
      </c>
      <c r="O89" s="57">
        <v>100</v>
      </c>
    </row>
    <row r="90" spans="1:15" ht="53.25" customHeight="1">
      <c r="A90" s="19" t="s">
        <v>171</v>
      </c>
      <c r="B90" s="22" t="s">
        <v>50</v>
      </c>
      <c r="C90" s="21" t="s">
        <v>7</v>
      </c>
      <c r="D90" s="16"/>
      <c r="E90" s="16" t="s">
        <v>87</v>
      </c>
      <c r="F90" s="58">
        <v>100</v>
      </c>
      <c r="G90" s="58"/>
      <c r="H90" s="58">
        <v>100</v>
      </c>
      <c r="I90" s="58"/>
      <c r="J90" s="58">
        <v>100</v>
      </c>
      <c r="K90" s="58"/>
      <c r="L90" s="58">
        <v>100</v>
      </c>
      <c r="M90" s="58"/>
      <c r="N90" s="57">
        <v>100</v>
      </c>
      <c r="O90" s="57"/>
    </row>
    <row r="91" spans="1:15" ht="33" customHeight="1">
      <c r="A91" s="19" t="s">
        <v>172</v>
      </c>
      <c r="B91" s="22" t="s">
        <v>51</v>
      </c>
      <c r="C91" s="21" t="s">
        <v>3</v>
      </c>
      <c r="D91" s="16"/>
      <c r="E91" s="16"/>
      <c r="F91" s="58">
        <v>474.8</v>
      </c>
      <c r="G91" s="77">
        <v>154.4</v>
      </c>
      <c r="H91" s="77">
        <v>467.3</v>
      </c>
      <c r="I91" s="77">
        <v>138.8</v>
      </c>
      <c r="J91" s="77">
        <v>471.4</v>
      </c>
      <c r="K91" s="58">
        <v>99.3</v>
      </c>
      <c r="L91" s="58">
        <v>450</v>
      </c>
      <c r="M91" s="58">
        <v>96.3</v>
      </c>
      <c r="N91" s="96">
        <v>471.4</v>
      </c>
      <c r="O91" s="53">
        <v>100</v>
      </c>
    </row>
    <row r="92" spans="1:15" ht="50.25" customHeight="1">
      <c r="A92" s="19" t="s">
        <v>173</v>
      </c>
      <c r="B92" s="22" t="s">
        <v>52</v>
      </c>
      <c r="C92" s="21" t="s">
        <v>7</v>
      </c>
      <c r="D92" s="16"/>
      <c r="E92" s="16" t="s">
        <v>87</v>
      </c>
      <c r="F92" s="77">
        <v>42.2</v>
      </c>
      <c r="G92" s="77"/>
      <c r="H92" s="77">
        <v>37.7</v>
      </c>
      <c r="I92" s="77"/>
      <c r="J92" s="58">
        <v>37</v>
      </c>
      <c r="K92" s="58"/>
      <c r="L92" s="77">
        <v>33.3</v>
      </c>
      <c r="M92" s="58"/>
      <c r="N92" s="57">
        <v>37</v>
      </c>
      <c r="O92" s="57"/>
    </row>
    <row r="93" spans="1:15" ht="75.75" customHeight="1">
      <c r="A93" s="19" t="s">
        <v>174</v>
      </c>
      <c r="B93" s="33" t="s">
        <v>65</v>
      </c>
      <c r="C93" s="21" t="s">
        <v>3</v>
      </c>
      <c r="D93" s="16"/>
      <c r="E93" s="16"/>
      <c r="F93" s="77">
        <v>4.51</v>
      </c>
      <c r="G93" s="77">
        <v>71.2</v>
      </c>
      <c r="H93" s="77">
        <v>22.73</v>
      </c>
      <c r="I93" s="77">
        <v>85.5</v>
      </c>
      <c r="J93" s="77">
        <v>3.35</v>
      </c>
      <c r="K93" s="58">
        <v>74.3</v>
      </c>
      <c r="L93" s="77">
        <v>19.3</v>
      </c>
      <c r="M93" s="58">
        <v>84.9</v>
      </c>
      <c r="N93" s="59">
        <v>4.17</v>
      </c>
      <c r="O93" s="57">
        <v>124.3</v>
      </c>
    </row>
    <row r="94" spans="1:15" ht="75.75" customHeight="1">
      <c r="A94" s="19" t="s">
        <v>175</v>
      </c>
      <c r="B94" s="34" t="s">
        <v>90</v>
      </c>
      <c r="C94" s="29" t="s">
        <v>7</v>
      </c>
      <c r="D94" s="16"/>
      <c r="E94" s="16"/>
      <c r="F94" s="58">
        <v>100</v>
      </c>
      <c r="G94" s="58"/>
      <c r="H94" s="58">
        <v>100</v>
      </c>
      <c r="I94" s="58"/>
      <c r="J94" s="58">
        <v>100</v>
      </c>
      <c r="K94" s="58"/>
      <c r="L94" s="77">
        <v>99.9</v>
      </c>
      <c r="M94" s="58"/>
      <c r="N94" s="57">
        <v>100</v>
      </c>
      <c r="O94" s="57"/>
    </row>
    <row r="95" spans="1:15" ht="102.75" customHeight="1">
      <c r="A95" s="19" t="s">
        <v>176</v>
      </c>
      <c r="B95" s="34" t="s">
        <v>98</v>
      </c>
      <c r="C95" s="29" t="s">
        <v>49</v>
      </c>
      <c r="D95" s="16"/>
      <c r="E95" s="16"/>
      <c r="F95" s="77">
        <v>745</v>
      </c>
      <c r="G95" s="77">
        <v>105.7</v>
      </c>
      <c r="H95" s="77">
        <v>583</v>
      </c>
      <c r="I95" s="77">
        <v>60.7</v>
      </c>
      <c r="J95" s="77">
        <v>747</v>
      </c>
      <c r="K95" s="58">
        <v>100.3</v>
      </c>
      <c r="L95" s="77">
        <v>511</v>
      </c>
      <c r="M95" s="58">
        <v>87.7</v>
      </c>
      <c r="N95" s="59">
        <v>654</v>
      </c>
      <c r="O95" s="57">
        <v>87.6</v>
      </c>
    </row>
    <row r="96" spans="1:15" ht="99" customHeight="1">
      <c r="A96" s="19" t="s">
        <v>177</v>
      </c>
      <c r="B96" s="34" t="s">
        <v>99</v>
      </c>
      <c r="C96" s="29" t="s">
        <v>80</v>
      </c>
      <c r="D96" s="16"/>
      <c r="E96" s="16"/>
      <c r="F96" s="77">
        <v>1750</v>
      </c>
      <c r="G96" s="77">
        <v>111.9</v>
      </c>
      <c r="H96" s="77">
        <v>1213</v>
      </c>
      <c r="I96" s="77">
        <v>78.6</v>
      </c>
      <c r="J96" s="77">
        <v>1750</v>
      </c>
      <c r="K96" s="58">
        <v>100</v>
      </c>
      <c r="L96" s="77">
        <v>1046</v>
      </c>
      <c r="M96" s="58">
        <v>86.2</v>
      </c>
      <c r="N96" s="59">
        <v>1337</v>
      </c>
      <c r="O96" s="57">
        <v>76.4</v>
      </c>
    </row>
    <row r="97" spans="1:15" s="4" customFormat="1" ht="177" customHeight="1">
      <c r="A97" s="19" t="s">
        <v>178</v>
      </c>
      <c r="B97" s="28" t="s">
        <v>91</v>
      </c>
      <c r="C97" s="29" t="s">
        <v>7</v>
      </c>
      <c r="D97" s="35"/>
      <c r="E97" s="35"/>
      <c r="F97" s="38"/>
      <c r="G97" s="38"/>
      <c r="H97" s="55">
        <v>85.6</v>
      </c>
      <c r="I97" s="55"/>
      <c r="J97" s="55"/>
      <c r="K97" s="55"/>
      <c r="L97" s="55">
        <v>86.1</v>
      </c>
      <c r="M97" s="38"/>
      <c r="N97" s="38"/>
      <c r="O97" s="40"/>
    </row>
    <row r="98" spans="1:15" s="4" customFormat="1" ht="53.25" customHeight="1">
      <c r="A98" s="19" t="s">
        <v>179</v>
      </c>
      <c r="B98" s="22" t="s">
        <v>92</v>
      </c>
      <c r="C98" s="21" t="s">
        <v>7</v>
      </c>
      <c r="D98" s="35"/>
      <c r="E98" s="35"/>
      <c r="F98" s="38"/>
      <c r="G98" s="38"/>
      <c r="H98" s="39">
        <v>100</v>
      </c>
      <c r="I98" s="38"/>
      <c r="J98" s="39"/>
      <c r="K98" s="38"/>
      <c r="L98" s="39">
        <v>100</v>
      </c>
      <c r="M98" s="38"/>
      <c r="N98" s="39"/>
      <c r="O98" s="40"/>
    </row>
    <row r="99" spans="1:15" s="4" customFormat="1" ht="51.75" customHeight="1">
      <c r="A99" s="19" t="s">
        <v>180</v>
      </c>
      <c r="B99" s="22" t="s">
        <v>93</v>
      </c>
      <c r="C99" s="21" t="s">
        <v>7</v>
      </c>
      <c r="D99" s="35"/>
      <c r="E99" s="35"/>
      <c r="F99" s="38"/>
      <c r="G99" s="38"/>
      <c r="H99" s="39">
        <v>91.9</v>
      </c>
      <c r="I99" s="38"/>
      <c r="J99" s="39"/>
      <c r="K99" s="38"/>
      <c r="L99" s="38">
        <v>91.7</v>
      </c>
      <c r="M99" s="38"/>
      <c r="N99" s="38"/>
      <c r="O99" s="40"/>
    </row>
    <row r="100" spans="1:15" s="4" customFormat="1" ht="51" customHeight="1">
      <c r="A100" s="19" t="s">
        <v>181</v>
      </c>
      <c r="B100" s="22" t="s">
        <v>94</v>
      </c>
      <c r="C100" s="21" t="s">
        <v>7</v>
      </c>
      <c r="D100" s="35"/>
      <c r="E100" s="35"/>
      <c r="F100" s="38"/>
      <c r="G100" s="38"/>
      <c r="H100" s="38">
        <v>97.5</v>
      </c>
      <c r="I100" s="38"/>
      <c r="J100" s="38"/>
      <c r="K100" s="38"/>
      <c r="L100" s="38">
        <v>97.6</v>
      </c>
      <c r="M100" s="38"/>
      <c r="N100" s="38"/>
      <c r="O100" s="40"/>
    </row>
    <row r="101" spans="1:15" s="4" customFormat="1" ht="50.25" customHeight="1">
      <c r="A101" s="19" t="s">
        <v>182</v>
      </c>
      <c r="B101" s="22" t="s">
        <v>95</v>
      </c>
      <c r="C101" s="21" t="s">
        <v>7</v>
      </c>
      <c r="D101" s="35"/>
      <c r="E101" s="35"/>
      <c r="F101" s="38"/>
      <c r="G101" s="38"/>
      <c r="H101" s="38">
        <v>84.5</v>
      </c>
      <c r="I101" s="38"/>
      <c r="J101" s="38"/>
      <c r="K101" s="38"/>
      <c r="L101" s="39">
        <v>85</v>
      </c>
      <c r="M101" s="38"/>
      <c r="N101" s="38"/>
      <c r="O101" s="40"/>
    </row>
    <row r="102" spans="1:15" s="4" customFormat="1" ht="53.25" customHeight="1">
      <c r="A102" s="19" t="s">
        <v>183</v>
      </c>
      <c r="B102" s="22" t="s">
        <v>96</v>
      </c>
      <c r="C102" s="21" t="s">
        <v>7</v>
      </c>
      <c r="D102" s="35"/>
      <c r="E102" s="35"/>
      <c r="F102" s="38"/>
      <c r="G102" s="38"/>
      <c r="H102" s="38">
        <v>98.1</v>
      </c>
      <c r="I102" s="38"/>
      <c r="J102" s="38"/>
      <c r="K102" s="38"/>
      <c r="L102" s="38">
        <v>98.2</v>
      </c>
      <c r="M102" s="38"/>
      <c r="N102" s="38"/>
      <c r="O102" s="40"/>
    </row>
    <row r="103" spans="1:15" s="4" customFormat="1" ht="54.75" customHeight="1">
      <c r="A103" s="19" t="s">
        <v>184</v>
      </c>
      <c r="B103" s="22" t="s">
        <v>100</v>
      </c>
      <c r="C103" s="21" t="s">
        <v>7</v>
      </c>
      <c r="D103" s="35"/>
      <c r="E103" s="35"/>
      <c r="F103" s="38"/>
      <c r="G103" s="38"/>
      <c r="H103" s="38">
        <v>85.6</v>
      </c>
      <c r="I103" s="38"/>
      <c r="J103" s="38"/>
      <c r="K103" s="38"/>
      <c r="L103" s="38">
        <v>86.1</v>
      </c>
      <c r="M103" s="38"/>
      <c r="N103" s="38"/>
      <c r="O103" s="40"/>
    </row>
    <row r="104" spans="1:15" s="4" customFormat="1" ht="53.25" customHeight="1">
      <c r="A104" s="19" t="s">
        <v>185</v>
      </c>
      <c r="B104" s="22" t="s">
        <v>97</v>
      </c>
      <c r="C104" s="21" t="s">
        <v>7</v>
      </c>
      <c r="D104" s="35"/>
      <c r="E104" s="35"/>
      <c r="F104" s="38"/>
      <c r="G104" s="38"/>
      <c r="H104" s="39">
        <v>2</v>
      </c>
      <c r="I104" s="38"/>
      <c r="J104" s="39"/>
      <c r="K104" s="38"/>
      <c r="L104" s="39">
        <v>1.9</v>
      </c>
      <c r="M104" s="38"/>
      <c r="N104" s="39"/>
      <c r="O104" s="40"/>
    </row>
    <row r="105" spans="1:15" ht="28.5" customHeight="1">
      <c r="A105" s="15" t="s">
        <v>186</v>
      </c>
      <c r="B105" s="100" t="s">
        <v>39</v>
      </c>
      <c r="C105" s="101"/>
      <c r="D105" s="16"/>
      <c r="E105" s="16"/>
      <c r="F105" s="77"/>
      <c r="G105" s="77"/>
      <c r="H105" s="77"/>
      <c r="I105" s="77"/>
      <c r="J105" s="77"/>
      <c r="K105" s="77"/>
      <c r="L105" s="77"/>
      <c r="M105" s="77"/>
      <c r="N105" s="59"/>
      <c r="O105" s="59"/>
    </row>
    <row r="106" spans="1:15" ht="101.25" customHeight="1">
      <c r="A106" s="19" t="s">
        <v>187</v>
      </c>
      <c r="B106" s="26" t="s">
        <v>228</v>
      </c>
      <c r="C106" s="21" t="s">
        <v>40</v>
      </c>
      <c r="D106" s="16"/>
      <c r="E106" s="16"/>
      <c r="F106" s="59">
        <v>59780</v>
      </c>
      <c r="G106" s="60">
        <v>107.5</v>
      </c>
      <c r="H106" s="61">
        <v>72375.3</v>
      </c>
      <c r="I106" s="62">
        <v>106.5</v>
      </c>
      <c r="J106" s="63">
        <v>66152.3</v>
      </c>
      <c r="K106" s="63">
        <v>110.7</v>
      </c>
      <c r="L106" s="61">
        <v>74771.2</v>
      </c>
      <c r="M106" s="62">
        <v>103.3</v>
      </c>
      <c r="N106" s="63">
        <v>77524.6</v>
      </c>
      <c r="O106" s="54">
        <f>N106/J106*100</f>
        <v>117.19108783821576</v>
      </c>
    </row>
    <row r="107" spans="1:15" ht="49.5" customHeight="1">
      <c r="A107" s="19" t="s">
        <v>188</v>
      </c>
      <c r="B107" s="26" t="s">
        <v>227</v>
      </c>
      <c r="C107" s="21" t="s">
        <v>40</v>
      </c>
      <c r="D107" s="16"/>
      <c r="E107" s="16"/>
      <c r="F107" s="64">
        <v>45630</v>
      </c>
      <c r="G107" s="65">
        <v>106.9</v>
      </c>
      <c r="H107" s="66">
        <v>48520</v>
      </c>
      <c r="I107" s="67">
        <v>106</v>
      </c>
      <c r="J107" s="68">
        <v>47760.1</v>
      </c>
      <c r="K107" s="69">
        <v>104.7</v>
      </c>
      <c r="L107" s="66">
        <v>48404.8</v>
      </c>
      <c r="M107" s="67">
        <v>99.8</v>
      </c>
      <c r="N107" s="70">
        <v>48715.3</v>
      </c>
      <c r="O107" s="54">
        <f>N107/J107*100</f>
        <v>101.99999581240408</v>
      </c>
    </row>
    <row r="108" spans="1:15" ht="52.5" customHeight="1">
      <c r="A108" s="19" t="s">
        <v>189</v>
      </c>
      <c r="B108" s="22" t="s">
        <v>41</v>
      </c>
      <c r="C108" s="21" t="s">
        <v>40</v>
      </c>
      <c r="D108" s="16"/>
      <c r="E108" s="16"/>
      <c r="F108" s="57">
        <v>53183</v>
      </c>
      <c r="G108" s="57">
        <v>104.7</v>
      </c>
      <c r="H108" s="45">
        <v>229388.91966759003</v>
      </c>
      <c r="I108" s="58">
        <v>106.84608095709183</v>
      </c>
      <c r="J108" s="45">
        <v>77045.87912087914</v>
      </c>
      <c r="K108" s="57">
        <v>144.86937389932712</v>
      </c>
      <c r="L108" s="45">
        <v>322266.0273972603</v>
      </c>
      <c r="M108" s="45">
        <v>140.48892503799203</v>
      </c>
      <c r="N108" s="53">
        <v>94612.18114157609</v>
      </c>
      <c r="O108" s="53">
        <v>122.79979438372915</v>
      </c>
    </row>
    <row r="109" spans="1:15" ht="50.25" customHeight="1">
      <c r="A109" s="19" t="s">
        <v>190</v>
      </c>
      <c r="B109" s="22" t="s">
        <v>45</v>
      </c>
      <c r="C109" s="21" t="s">
        <v>7</v>
      </c>
      <c r="D109" s="16"/>
      <c r="E109" s="16" t="s">
        <v>87</v>
      </c>
      <c r="F109" s="40">
        <v>101.1</v>
      </c>
      <c r="G109" s="62"/>
      <c r="H109" s="61">
        <v>99.9</v>
      </c>
      <c r="I109" s="62"/>
      <c r="J109" s="71">
        <v>92.8</v>
      </c>
      <c r="K109" s="63"/>
      <c r="L109" s="61">
        <v>94</v>
      </c>
      <c r="M109" s="62"/>
      <c r="N109" s="72">
        <v>92.4</v>
      </c>
      <c r="O109" s="63"/>
    </row>
    <row r="110" spans="1:15" ht="54" customHeight="1">
      <c r="A110" s="19" t="s">
        <v>191</v>
      </c>
      <c r="B110" s="22" t="s">
        <v>42</v>
      </c>
      <c r="C110" s="21" t="s">
        <v>40</v>
      </c>
      <c r="D110" s="16"/>
      <c r="E110" s="16"/>
      <c r="F110" s="73">
        <v>17130.9</v>
      </c>
      <c r="G110" s="67">
        <v>108.5</v>
      </c>
      <c r="H110" s="66">
        <v>17145.4</v>
      </c>
      <c r="I110" s="67">
        <v>107.8</v>
      </c>
      <c r="J110" s="74">
        <v>18546.9</v>
      </c>
      <c r="K110" s="69">
        <v>108.3</v>
      </c>
      <c r="L110" s="66">
        <v>18844.6</v>
      </c>
      <c r="M110" s="67">
        <v>109.9</v>
      </c>
      <c r="N110" s="74">
        <v>19053</v>
      </c>
      <c r="O110" s="54">
        <f>N110/J110*100</f>
        <v>102.72875790563383</v>
      </c>
    </row>
    <row r="111" spans="1:15" ht="54" customHeight="1">
      <c r="A111" s="19" t="s">
        <v>192</v>
      </c>
      <c r="B111" s="22" t="s">
        <v>43</v>
      </c>
      <c r="C111" s="21" t="s">
        <v>7</v>
      </c>
      <c r="D111" s="16"/>
      <c r="E111" s="16" t="s">
        <v>87</v>
      </c>
      <c r="F111" s="75">
        <v>194.4</v>
      </c>
      <c r="G111" s="67"/>
      <c r="H111" s="66">
        <v>190.8</v>
      </c>
      <c r="I111" s="67"/>
      <c r="J111" s="74">
        <v>193.9</v>
      </c>
      <c r="K111" s="76"/>
      <c r="L111" s="67">
        <v>197</v>
      </c>
      <c r="M111" s="67"/>
      <c r="N111" s="74">
        <v>177.5</v>
      </c>
      <c r="O111" s="76"/>
    </row>
    <row r="112" spans="1:15" ht="30.75" customHeight="1">
      <c r="A112" s="19" t="s">
        <v>193</v>
      </c>
      <c r="B112" s="26" t="s">
        <v>226</v>
      </c>
      <c r="C112" s="21" t="s">
        <v>44</v>
      </c>
      <c r="D112" s="16"/>
      <c r="E112" s="16"/>
      <c r="F112" s="58">
        <v>33.3</v>
      </c>
      <c r="G112" s="58">
        <v>101.7</v>
      </c>
      <c r="H112" s="58">
        <v>146.7</v>
      </c>
      <c r="I112" s="58">
        <v>103.4</v>
      </c>
      <c r="J112" s="58">
        <v>53.8</v>
      </c>
      <c r="K112" s="58">
        <v>161.5</v>
      </c>
      <c r="L112" s="58">
        <v>231.5</v>
      </c>
      <c r="M112" s="58">
        <v>157.8</v>
      </c>
      <c r="N112" s="78">
        <v>70</v>
      </c>
      <c r="O112" s="78">
        <v>129.9</v>
      </c>
    </row>
    <row r="113" spans="1:15" ht="29.25" customHeight="1">
      <c r="A113" s="19" t="s">
        <v>194</v>
      </c>
      <c r="B113" s="22" t="s">
        <v>77</v>
      </c>
      <c r="C113" s="21" t="s">
        <v>44</v>
      </c>
      <c r="D113" s="16"/>
      <c r="E113" s="16"/>
      <c r="F113" s="58">
        <v>14.9</v>
      </c>
      <c r="G113" s="58">
        <v>108.6</v>
      </c>
      <c r="H113" s="58">
        <v>64</v>
      </c>
      <c r="I113" s="58">
        <v>107.4</v>
      </c>
      <c r="J113" s="58">
        <v>18</v>
      </c>
      <c r="K113" s="58">
        <v>120.7</v>
      </c>
      <c r="L113" s="58">
        <v>70.5</v>
      </c>
      <c r="M113" s="58">
        <v>110.1</v>
      </c>
      <c r="N113" s="78">
        <v>19</v>
      </c>
      <c r="O113" s="78">
        <v>105.5</v>
      </c>
    </row>
    <row r="114" spans="1:15" ht="105" customHeight="1">
      <c r="A114" s="19" t="s">
        <v>195</v>
      </c>
      <c r="B114" s="26" t="s">
        <v>245</v>
      </c>
      <c r="C114" s="27" t="s">
        <v>60</v>
      </c>
      <c r="D114" s="16"/>
      <c r="E114" s="16"/>
      <c r="F114" s="77"/>
      <c r="G114" s="77"/>
      <c r="H114" s="77"/>
      <c r="I114" s="58"/>
      <c r="J114" s="77"/>
      <c r="K114" s="58"/>
      <c r="L114" s="77"/>
      <c r="M114" s="58"/>
      <c r="N114" s="59"/>
      <c r="O114" s="57"/>
    </row>
    <row r="115" spans="1:15" ht="17.25" customHeight="1">
      <c r="A115" s="5"/>
      <c r="B115" s="6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5"/>
      <c r="O115" s="5"/>
    </row>
    <row r="116" spans="1:15" ht="18.75" hidden="1">
      <c r="A116" s="5"/>
      <c r="B116" s="6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5"/>
      <c r="O116" s="5"/>
    </row>
    <row r="117" spans="1:15" ht="22.5">
      <c r="A117" s="5"/>
      <c r="B117" s="9" t="s">
        <v>218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0" ht="18.75">
      <c r="B118" s="9"/>
      <c r="C118" s="5"/>
      <c r="D118" s="5"/>
      <c r="E118" s="5"/>
      <c r="F118" s="5"/>
      <c r="G118" s="5"/>
      <c r="H118" s="5"/>
      <c r="I118" s="5"/>
      <c r="J118" s="5"/>
    </row>
    <row r="119" spans="2:10" ht="18.75">
      <c r="B119" s="5" t="s">
        <v>253</v>
      </c>
      <c r="C119" s="5"/>
      <c r="D119" s="5"/>
      <c r="E119" s="5"/>
      <c r="F119" s="5"/>
      <c r="G119" s="5"/>
      <c r="H119" s="5"/>
      <c r="I119" s="5"/>
      <c r="J119" s="5"/>
    </row>
    <row r="120" spans="2:10" ht="18.75">
      <c r="B120" s="5"/>
      <c r="C120" s="5"/>
      <c r="D120" s="5"/>
      <c r="E120" s="5"/>
      <c r="F120" s="5"/>
      <c r="G120" s="5"/>
      <c r="H120" s="5"/>
      <c r="I120" s="5"/>
      <c r="J120" s="5"/>
    </row>
    <row r="121" spans="2:15" ht="48.75" customHeight="1">
      <c r="B121" s="107" t="s">
        <v>246</v>
      </c>
      <c r="C121" s="108"/>
      <c r="D121" s="108"/>
      <c r="E121" s="108"/>
      <c r="F121" s="108"/>
      <c r="G121" s="108"/>
      <c r="H121" s="108"/>
      <c r="I121" s="108"/>
      <c r="J121" s="108"/>
      <c r="K121" s="109"/>
      <c r="L121" s="109"/>
      <c r="M121" s="109"/>
      <c r="N121" s="109"/>
      <c r="O121" s="109"/>
    </row>
  </sheetData>
  <sheetProtection/>
  <mergeCells count="17">
    <mergeCell ref="B121:O121"/>
    <mergeCell ref="B47:C47"/>
    <mergeCell ref="B19:C19"/>
    <mergeCell ref="B6:C6"/>
    <mergeCell ref="B10:C10"/>
    <mergeCell ref="B44:C44"/>
    <mergeCell ref="B28:C28"/>
    <mergeCell ref="A2:O2"/>
    <mergeCell ref="A3:O3"/>
    <mergeCell ref="B84:C84"/>
    <mergeCell ref="B105:C105"/>
    <mergeCell ref="B50:C50"/>
    <mergeCell ref="B53:C53"/>
    <mergeCell ref="B65:C65"/>
    <mergeCell ref="B56:C56"/>
    <mergeCell ref="B69:C69"/>
    <mergeCell ref="B78:C7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0" r:id="rId1"/>
  <rowBreaks count="4" manualBreakCount="4">
    <brk id="27" max="255" man="1"/>
    <brk id="65" max="255" man="1"/>
    <brk id="88" max="16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2016-04-24T06:09:41Z</cp:lastPrinted>
  <dcterms:created xsi:type="dcterms:W3CDTF">2007-04-10T02:31:52Z</dcterms:created>
  <dcterms:modified xsi:type="dcterms:W3CDTF">2016-04-25T11:13:42Z</dcterms:modified>
  <cp:category/>
  <cp:version/>
  <cp:contentType/>
  <cp:contentStatus/>
</cp:coreProperties>
</file>